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4"/>
  <workbookPr/>
  <mc:AlternateContent xmlns:mc="http://schemas.openxmlformats.org/markup-compatibility/2006">
    <mc:Choice Requires="x15">
      <x15ac:absPath xmlns:x15ac="http://schemas.microsoft.com/office/spreadsheetml/2010/11/ac" url="https://netorgft842234.sharepoint.com/sites/LTCCCsharing/Shared Documents/The Accountability Gap study/"/>
    </mc:Choice>
  </mc:AlternateContent>
  <xr:revisionPtr revIDLastSave="7" documentId="13_ncr:1_{FCE7933E-25B2-364A-BA3C-758894B7C6C3}" xr6:coauthVersionLast="47" xr6:coauthVersionMax="47" xr10:uidLastSave="{F59B3B32-E52C-AD4B-B66A-88BBCAF0432D}"/>
  <bookViews>
    <workbookView xWindow="13260" yWindow="760" windowWidth="24780" windowHeight="21580" xr2:uid="{00000000-000D-0000-FFFF-FFFF00000000}"/>
  </bookViews>
  <sheets>
    <sheet name="Annual State Data" sheetId="1" r:id="rId1"/>
    <sheet name="3-Year State Comparison" sheetId="2" r:id="rId2"/>
    <sheet name="Note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3" i="2" l="1"/>
  <c r="F53" i="2"/>
  <c r="H53" i="2" s="1"/>
  <c r="E53" i="2"/>
  <c r="D53" i="2"/>
  <c r="C53" i="2"/>
  <c r="B53" i="2"/>
  <c r="G52" i="2"/>
  <c r="F52" i="2"/>
  <c r="H52" i="2" s="1"/>
  <c r="E52" i="2"/>
  <c r="D52" i="2"/>
  <c r="C52" i="2"/>
  <c r="B52" i="2"/>
  <c r="G51" i="2"/>
  <c r="F51" i="2"/>
  <c r="D51" i="2"/>
  <c r="B51" i="2"/>
  <c r="G50" i="2"/>
  <c r="F50" i="2"/>
  <c r="D50" i="2"/>
  <c r="B50" i="2"/>
  <c r="G49" i="2"/>
  <c r="F49" i="2"/>
  <c r="D49" i="2"/>
  <c r="B49" i="2"/>
  <c r="G48" i="2"/>
  <c r="F48" i="2"/>
  <c r="D48" i="2"/>
  <c r="B48" i="2"/>
  <c r="G47" i="2"/>
  <c r="F47" i="2"/>
  <c r="D47" i="2"/>
  <c r="B47" i="2"/>
  <c r="G46" i="2"/>
  <c r="F46" i="2"/>
  <c r="D46" i="2"/>
  <c r="B46" i="2"/>
  <c r="G45" i="2"/>
  <c r="F45" i="2"/>
  <c r="D45" i="2"/>
  <c r="B45" i="2"/>
  <c r="G44" i="2"/>
  <c r="F44" i="2"/>
  <c r="D44" i="2"/>
  <c r="B44" i="2"/>
  <c r="G43" i="2"/>
  <c r="F43" i="2"/>
  <c r="D43" i="2"/>
  <c r="B43" i="2"/>
  <c r="G42" i="2"/>
  <c r="F42" i="2"/>
  <c r="D42" i="2"/>
  <c r="B42" i="2"/>
  <c r="G41" i="2"/>
  <c r="F41" i="2"/>
  <c r="D41" i="2"/>
  <c r="B41" i="2"/>
  <c r="G40" i="2"/>
  <c r="F40" i="2"/>
  <c r="D40" i="2"/>
  <c r="B40" i="2"/>
  <c r="G39" i="2"/>
  <c r="F39" i="2"/>
  <c r="D39" i="2"/>
  <c r="B39" i="2"/>
  <c r="G38" i="2"/>
  <c r="F38" i="2"/>
  <c r="D38" i="2"/>
  <c r="B38" i="2"/>
  <c r="G37" i="2"/>
  <c r="F37" i="2"/>
  <c r="D37" i="2"/>
  <c r="B37" i="2"/>
  <c r="G36" i="2"/>
  <c r="F36" i="2"/>
  <c r="D36" i="2"/>
  <c r="B36" i="2"/>
  <c r="G35" i="2"/>
  <c r="F35" i="2"/>
  <c r="D35" i="2"/>
  <c r="B35" i="2"/>
  <c r="G34" i="2"/>
  <c r="F34" i="2"/>
  <c r="D34" i="2"/>
  <c r="B34" i="2"/>
  <c r="G33" i="2"/>
  <c r="F33" i="2"/>
  <c r="D33" i="2"/>
  <c r="B33" i="2"/>
  <c r="G32" i="2"/>
  <c r="F32" i="2"/>
  <c r="D32" i="2"/>
  <c r="B32" i="2"/>
  <c r="G31" i="2"/>
  <c r="F31" i="2"/>
  <c r="D31" i="2"/>
  <c r="B31" i="2"/>
  <c r="G30" i="2"/>
  <c r="F30" i="2"/>
  <c r="D30" i="2"/>
  <c r="B30" i="2"/>
  <c r="G29" i="2"/>
  <c r="F29" i="2"/>
  <c r="D29" i="2"/>
  <c r="B29" i="2"/>
  <c r="G28" i="2"/>
  <c r="F28" i="2"/>
  <c r="D28" i="2"/>
  <c r="B28" i="2"/>
  <c r="G27" i="2"/>
  <c r="F27" i="2"/>
  <c r="D27" i="2"/>
  <c r="B27" i="2"/>
  <c r="G26" i="2"/>
  <c r="F26" i="2"/>
  <c r="D26" i="2"/>
  <c r="B26" i="2"/>
  <c r="G25" i="2"/>
  <c r="F25" i="2"/>
  <c r="D25" i="2"/>
  <c r="B25" i="2"/>
  <c r="G24" i="2"/>
  <c r="F24" i="2"/>
  <c r="D24" i="2"/>
  <c r="B24" i="2"/>
  <c r="G23" i="2"/>
  <c r="F23" i="2"/>
  <c r="D23" i="2"/>
  <c r="B23" i="2"/>
  <c r="G22" i="2"/>
  <c r="F22" i="2"/>
  <c r="D22" i="2"/>
  <c r="B22" i="2"/>
  <c r="G21" i="2"/>
  <c r="F21" i="2"/>
  <c r="D21" i="2"/>
  <c r="B21" i="2"/>
  <c r="G20" i="2"/>
  <c r="F20" i="2"/>
  <c r="D20" i="2"/>
  <c r="B20" i="2"/>
  <c r="G19" i="2"/>
  <c r="F19" i="2"/>
  <c r="D19" i="2"/>
  <c r="B19" i="2"/>
  <c r="G18" i="2"/>
  <c r="F18" i="2"/>
  <c r="D18" i="2"/>
  <c r="B18" i="2"/>
  <c r="G17" i="2"/>
  <c r="F17" i="2"/>
  <c r="D17" i="2"/>
  <c r="B17" i="2"/>
  <c r="G16" i="2"/>
  <c r="F16" i="2"/>
  <c r="D16" i="2"/>
  <c r="B16" i="2"/>
  <c r="G15" i="2"/>
  <c r="F15" i="2"/>
  <c r="D15" i="2"/>
  <c r="B15" i="2"/>
  <c r="G14" i="2"/>
  <c r="F14" i="2"/>
  <c r="D14" i="2"/>
  <c r="B14" i="2"/>
  <c r="G13" i="2"/>
  <c r="F13" i="2"/>
  <c r="D13" i="2"/>
  <c r="B13" i="2"/>
  <c r="G12" i="2"/>
  <c r="F12" i="2"/>
  <c r="D12" i="2"/>
  <c r="B12" i="2"/>
  <c r="G11" i="2"/>
  <c r="F11" i="2"/>
  <c r="D11" i="2"/>
  <c r="B11" i="2"/>
  <c r="G10" i="2"/>
  <c r="F10" i="2"/>
  <c r="D10" i="2"/>
  <c r="B10" i="2"/>
  <c r="G9" i="2"/>
  <c r="F9" i="2"/>
  <c r="D9" i="2"/>
  <c r="B9" i="2"/>
  <c r="G8" i="2"/>
  <c r="F8" i="2"/>
  <c r="D8" i="2"/>
  <c r="B8" i="2"/>
  <c r="G7" i="2"/>
  <c r="F7" i="2"/>
  <c r="D7" i="2"/>
  <c r="B7" i="2"/>
  <c r="G6" i="2"/>
  <c r="F6" i="2"/>
  <c r="D6" i="2"/>
  <c r="B6" i="2"/>
  <c r="G5" i="2"/>
  <c r="F5" i="2"/>
  <c r="D5" i="2"/>
  <c r="B5" i="2"/>
  <c r="G4" i="2"/>
  <c r="F4" i="2"/>
  <c r="D4" i="2"/>
  <c r="B4" i="2"/>
  <c r="G3" i="2"/>
  <c r="F3" i="2"/>
  <c r="D3" i="2"/>
  <c r="B3" i="2"/>
  <c r="G2" i="2"/>
  <c r="F2" i="2"/>
  <c r="D2" i="2"/>
  <c r="B2" i="2"/>
  <c r="I157" i="1"/>
  <c r="G157" i="1"/>
  <c r="D157" i="1"/>
  <c r="I156" i="1"/>
  <c r="G156" i="1"/>
  <c r="D156" i="1"/>
  <c r="I155" i="1"/>
  <c r="G155" i="1"/>
  <c r="D155" i="1"/>
  <c r="I154" i="1"/>
  <c r="G154" i="1"/>
  <c r="D154" i="1"/>
  <c r="I153" i="1"/>
  <c r="G153" i="1"/>
  <c r="D153" i="1"/>
  <c r="I152" i="1"/>
  <c r="G152" i="1"/>
  <c r="D152" i="1"/>
  <c r="I151" i="1"/>
  <c r="G151" i="1"/>
  <c r="D151" i="1"/>
  <c r="I150" i="1"/>
  <c r="G150" i="1"/>
  <c r="D150" i="1"/>
  <c r="I149" i="1"/>
  <c r="G149" i="1"/>
  <c r="D149" i="1"/>
  <c r="I148" i="1"/>
  <c r="G148" i="1"/>
  <c r="D148" i="1"/>
  <c r="I147" i="1"/>
  <c r="G147" i="1"/>
  <c r="D147" i="1"/>
  <c r="I146" i="1"/>
  <c r="G146" i="1"/>
  <c r="D146" i="1"/>
  <c r="I145" i="1"/>
  <c r="G145" i="1"/>
  <c r="D145" i="1"/>
  <c r="I144" i="1"/>
  <c r="G144" i="1"/>
  <c r="D144" i="1"/>
  <c r="I143" i="1"/>
  <c r="G143" i="1"/>
  <c r="D143" i="1"/>
  <c r="I142" i="1"/>
  <c r="G142" i="1"/>
  <c r="D142" i="1"/>
  <c r="I141" i="1"/>
  <c r="G141" i="1"/>
  <c r="D141" i="1"/>
  <c r="I140" i="1"/>
  <c r="G140" i="1"/>
  <c r="D140" i="1"/>
  <c r="I139" i="1"/>
  <c r="G139" i="1"/>
  <c r="D139" i="1"/>
  <c r="I138" i="1"/>
  <c r="G138" i="1"/>
  <c r="D138" i="1"/>
  <c r="I137" i="1"/>
  <c r="G137" i="1"/>
  <c r="D137" i="1"/>
  <c r="I136" i="1"/>
  <c r="G136" i="1"/>
  <c r="D136" i="1"/>
  <c r="I135" i="1"/>
  <c r="G135" i="1"/>
  <c r="D135" i="1"/>
  <c r="I134" i="1"/>
  <c r="G134" i="1"/>
  <c r="D134" i="1"/>
  <c r="I133" i="1"/>
  <c r="G133" i="1"/>
  <c r="D133" i="1"/>
  <c r="I132" i="1"/>
  <c r="G132" i="1"/>
  <c r="D132" i="1"/>
  <c r="I131" i="1"/>
  <c r="G131" i="1"/>
  <c r="D131" i="1"/>
  <c r="I130" i="1"/>
  <c r="G130" i="1"/>
  <c r="D130" i="1"/>
  <c r="I129" i="1"/>
  <c r="G129" i="1"/>
  <c r="D129" i="1"/>
  <c r="I128" i="1"/>
  <c r="G128" i="1"/>
  <c r="D128" i="1"/>
  <c r="I127" i="1"/>
  <c r="G127" i="1"/>
  <c r="D127" i="1"/>
  <c r="I126" i="1"/>
  <c r="G126" i="1"/>
  <c r="D126" i="1"/>
  <c r="I125" i="1"/>
  <c r="G125" i="1"/>
  <c r="D125" i="1"/>
  <c r="I124" i="1"/>
  <c r="G124" i="1"/>
  <c r="D124" i="1"/>
  <c r="I123" i="1"/>
  <c r="G123" i="1"/>
  <c r="D123" i="1"/>
  <c r="I122" i="1"/>
  <c r="G122" i="1"/>
  <c r="D122" i="1"/>
  <c r="I121" i="1"/>
  <c r="G121" i="1"/>
  <c r="D121" i="1"/>
  <c r="I120" i="1"/>
  <c r="G120" i="1"/>
  <c r="D120" i="1"/>
  <c r="I119" i="1"/>
  <c r="G119" i="1"/>
  <c r="D119" i="1"/>
  <c r="I118" i="1"/>
  <c r="G118" i="1"/>
  <c r="D118" i="1"/>
  <c r="I117" i="1"/>
  <c r="G117" i="1"/>
  <c r="D117" i="1"/>
  <c r="I116" i="1"/>
  <c r="G116" i="1"/>
  <c r="D116" i="1"/>
  <c r="I115" i="1"/>
  <c r="G115" i="1"/>
  <c r="D115" i="1"/>
  <c r="I114" i="1"/>
  <c r="G114" i="1"/>
  <c r="D114" i="1"/>
  <c r="I113" i="1"/>
  <c r="G113" i="1"/>
  <c r="D113" i="1"/>
  <c r="I112" i="1"/>
  <c r="G112" i="1"/>
  <c r="D112" i="1"/>
  <c r="I111" i="1"/>
  <c r="G111" i="1"/>
  <c r="D111" i="1"/>
  <c r="I110" i="1"/>
  <c r="G110" i="1"/>
  <c r="D110" i="1"/>
  <c r="I109" i="1"/>
  <c r="G109" i="1"/>
  <c r="D109" i="1"/>
  <c r="I108" i="1"/>
  <c r="G108" i="1"/>
  <c r="D108" i="1"/>
  <c r="I107" i="1"/>
  <c r="G107" i="1"/>
  <c r="D107" i="1"/>
  <c r="I106" i="1"/>
  <c r="G106" i="1"/>
  <c r="D106" i="1"/>
  <c r="I105" i="1"/>
  <c r="G105" i="1"/>
  <c r="D105" i="1"/>
  <c r="I104" i="1"/>
  <c r="G104" i="1"/>
  <c r="D104" i="1"/>
  <c r="I103" i="1"/>
  <c r="G103" i="1"/>
  <c r="D103" i="1"/>
  <c r="I102" i="1"/>
  <c r="G102" i="1"/>
  <c r="D102" i="1"/>
  <c r="I101" i="1"/>
  <c r="G101" i="1"/>
  <c r="D101" i="1"/>
  <c r="I100" i="1"/>
  <c r="G100" i="1"/>
  <c r="D100" i="1"/>
  <c r="I99" i="1"/>
  <c r="G99" i="1"/>
  <c r="D99" i="1"/>
  <c r="I98" i="1"/>
  <c r="G98" i="1"/>
  <c r="D98" i="1"/>
  <c r="I97" i="1"/>
  <c r="G97" i="1"/>
  <c r="D97" i="1"/>
  <c r="I96" i="1"/>
  <c r="G96" i="1"/>
  <c r="D96" i="1"/>
  <c r="I95" i="1"/>
  <c r="G95" i="1"/>
  <c r="D95" i="1"/>
  <c r="I94" i="1"/>
  <c r="G94" i="1"/>
  <c r="D94" i="1"/>
  <c r="I93" i="1"/>
  <c r="G93" i="1"/>
  <c r="D93" i="1"/>
  <c r="I92" i="1"/>
  <c r="G92" i="1"/>
  <c r="D92" i="1"/>
  <c r="I91" i="1"/>
  <c r="G91" i="1"/>
  <c r="D91" i="1"/>
  <c r="I90" i="1"/>
  <c r="G90" i="1"/>
  <c r="D90" i="1"/>
  <c r="I89" i="1"/>
  <c r="G89" i="1"/>
  <c r="D89" i="1"/>
  <c r="I88" i="1"/>
  <c r="G88" i="1"/>
  <c r="D88" i="1"/>
  <c r="I87" i="1"/>
  <c r="G87" i="1"/>
  <c r="D87" i="1"/>
  <c r="I86" i="1"/>
  <c r="G86" i="1"/>
  <c r="D86" i="1"/>
  <c r="I85" i="1"/>
  <c r="G85" i="1"/>
  <c r="D85" i="1"/>
  <c r="I84" i="1"/>
  <c r="G84" i="1"/>
  <c r="D84" i="1"/>
  <c r="I83" i="1"/>
  <c r="G83" i="1"/>
  <c r="D83" i="1"/>
  <c r="I82" i="1"/>
  <c r="G82" i="1"/>
  <c r="D82" i="1"/>
  <c r="I81" i="1"/>
  <c r="G81" i="1"/>
  <c r="D81" i="1"/>
  <c r="I80" i="1"/>
  <c r="G80" i="1"/>
  <c r="D80" i="1"/>
  <c r="I79" i="1"/>
  <c r="G79" i="1"/>
  <c r="D79" i="1"/>
  <c r="I78" i="1"/>
  <c r="G78" i="1"/>
  <c r="D78" i="1"/>
  <c r="I77" i="1"/>
  <c r="G77" i="1"/>
  <c r="D77" i="1"/>
  <c r="I76" i="1"/>
  <c r="G76" i="1"/>
  <c r="D76" i="1"/>
  <c r="I75" i="1"/>
  <c r="G75" i="1"/>
  <c r="D75" i="1"/>
  <c r="I74" i="1"/>
  <c r="G74" i="1"/>
  <c r="D74" i="1"/>
  <c r="I73" i="1"/>
  <c r="G73" i="1"/>
  <c r="D73" i="1"/>
  <c r="I72" i="1"/>
  <c r="G72" i="1"/>
  <c r="D72" i="1"/>
  <c r="I71" i="1"/>
  <c r="G71" i="1"/>
  <c r="D71" i="1"/>
  <c r="I70" i="1"/>
  <c r="G70" i="1"/>
  <c r="D70" i="1"/>
  <c r="I69" i="1"/>
  <c r="G69" i="1"/>
  <c r="D69" i="1"/>
  <c r="I68" i="1"/>
  <c r="G68" i="1"/>
  <c r="D68" i="1"/>
  <c r="I67" i="1"/>
  <c r="G67" i="1"/>
  <c r="D67" i="1"/>
  <c r="I66" i="1"/>
  <c r="G66" i="1"/>
  <c r="D66" i="1"/>
  <c r="I65" i="1"/>
  <c r="G65" i="1"/>
  <c r="D65" i="1"/>
  <c r="I64" i="1"/>
  <c r="G64" i="1"/>
  <c r="D64" i="1"/>
  <c r="I63" i="1"/>
  <c r="G63" i="1"/>
  <c r="D63" i="1"/>
  <c r="I62" i="1"/>
  <c r="G62" i="1"/>
  <c r="D62" i="1"/>
  <c r="I61" i="1"/>
  <c r="G61" i="1"/>
  <c r="D61" i="1"/>
  <c r="I60" i="1"/>
  <c r="G60" i="1"/>
  <c r="D60" i="1"/>
  <c r="I59" i="1"/>
  <c r="G59" i="1"/>
  <c r="D59" i="1"/>
  <c r="I58" i="1"/>
  <c r="G58" i="1"/>
  <c r="D58" i="1"/>
  <c r="I57" i="1"/>
  <c r="G57" i="1"/>
  <c r="D57" i="1"/>
  <c r="I56" i="1"/>
  <c r="G56" i="1"/>
  <c r="D56" i="1"/>
  <c r="I55" i="1"/>
  <c r="G55" i="1"/>
  <c r="D55" i="1"/>
  <c r="I54" i="1"/>
  <c r="G54" i="1"/>
  <c r="D54" i="1"/>
  <c r="I53" i="1"/>
  <c r="G53" i="1"/>
  <c r="D53" i="1"/>
  <c r="I52" i="1"/>
  <c r="G52" i="1"/>
  <c r="D52" i="1"/>
  <c r="I51" i="1"/>
  <c r="G51" i="1"/>
  <c r="D51" i="1"/>
  <c r="I50" i="1"/>
  <c r="G50" i="1"/>
  <c r="D50" i="1"/>
  <c r="I49" i="1"/>
  <c r="G49" i="1"/>
  <c r="D49" i="1"/>
  <c r="I48" i="1"/>
  <c r="G48" i="1"/>
  <c r="D48" i="1"/>
  <c r="I47" i="1"/>
  <c r="G47" i="1"/>
  <c r="D47" i="1"/>
  <c r="I46" i="1"/>
  <c r="G46" i="1"/>
  <c r="D46" i="1"/>
  <c r="I45" i="1"/>
  <c r="G45" i="1"/>
  <c r="D45" i="1"/>
  <c r="I44" i="1"/>
  <c r="G44" i="1"/>
  <c r="D44" i="1"/>
  <c r="I43" i="1"/>
  <c r="G43" i="1"/>
  <c r="D43" i="1"/>
  <c r="I42" i="1"/>
  <c r="G42" i="1"/>
  <c r="D42" i="1"/>
  <c r="I41" i="1"/>
  <c r="G41" i="1"/>
  <c r="D41" i="1"/>
  <c r="I40" i="1"/>
  <c r="G40" i="1"/>
  <c r="D40" i="1"/>
  <c r="I39" i="1"/>
  <c r="G39" i="1"/>
  <c r="D39" i="1"/>
  <c r="I38" i="1"/>
  <c r="G38" i="1"/>
  <c r="D38" i="1"/>
  <c r="I37" i="1"/>
  <c r="G37" i="1"/>
  <c r="D37" i="1"/>
  <c r="I36" i="1"/>
  <c r="G36" i="1"/>
  <c r="D36" i="1"/>
  <c r="I35" i="1"/>
  <c r="G35" i="1"/>
  <c r="D35" i="1"/>
  <c r="I34" i="1"/>
  <c r="G34" i="1"/>
  <c r="D34" i="1"/>
  <c r="I33" i="1"/>
  <c r="G33" i="1"/>
  <c r="D33" i="1"/>
  <c r="I32" i="1"/>
  <c r="G32" i="1"/>
  <c r="D32" i="1"/>
  <c r="I31" i="1"/>
  <c r="G31" i="1"/>
  <c r="D31" i="1"/>
  <c r="I30" i="1"/>
  <c r="G30" i="1"/>
  <c r="D30" i="1"/>
  <c r="I29" i="1"/>
  <c r="G29" i="1"/>
  <c r="D29" i="1"/>
  <c r="I28" i="1"/>
  <c r="G28" i="1"/>
  <c r="D28" i="1"/>
  <c r="I27" i="1"/>
  <c r="G27" i="1"/>
  <c r="D27" i="1"/>
  <c r="I26" i="1"/>
  <c r="G26" i="1"/>
  <c r="D26" i="1"/>
  <c r="I25" i="1"/>
  <c r="G25" i="1"/>
  <c r="D25" i="1"/>
  <c r="I24" i="1"/>
  <c r="G24" i="1"/>
  <c r="D24" i="1"/>
  <c r="I23" i="1"/>
  <c r="G23" i="1"/>
  <c r="D23" i="1"/>
  <c r="I22" i="1"/>
  <c r="G22" i="1"/>
  <c r="D22" i="1"/>
  <c r="I21" i="1"/>
  <c r="G21" i="1"/>
  <c r="D21" i="1"/>
  <c r="I20" i="1"/>
  <c r="G20" i="1"/>
  <c r="D20" i="1"/>
  <c r="I19" i="1"/>
  <c r="G19" i="1"/>
  <c r="D19" i="1"/>
  <c r="I18" i="1"/>
  <c r="G18" i="1"/>
  <c r="D18" i="1"/>
  <c r="I17" i="1"/>
  <c r="G17" i="1"/>
  <c r="D17" i="1"/>
  <c r="I16" i="1"/>
  <c r="G16" i="1"/>
  <c r="D16" i="1"/>
  <c r="I15" i="1"/>
  <c r="G15" i="1"/>
  <c r="D15" i="1"/>
  <c r="I14" i="1"/>
  <c r="G14" i="1"/>
  <c r="D14" i="1"/>
  <c r="I13" i="1"/>
  <c r="G13" i="1"/>
  <c r="D13" i="1"/>
  <c r="I12" i="1"/>
  <c r="G12" i="1"/>
  <c r="D12" i="1"/>
  <c r="I11" i="1"/>
  <c r="G11" i="1"/>
  <c r="D11" i="1"/>
  <c r="I10" i="1"/>
  <c r="G10" i="1"/>
  <c r="D10" i="1"/>
  <c r="I9" i="1"/>
  <c r="G9" i="1"/>
  <c r="D9" i="1"/>
  <c r="I8" i="1"/>
  <c r="G8" i="1"/>
  <c r="D8" i="1"/>
  <c r="I7" i="1"/>
  <c r="G7" i="1"/>
  <c r="D7" i="1"/>
  <c r="I6" i="1"/>
  <c r="G6" i="1"/>
  <c r="D6" i="1"/>
  <c r="I5" i="1"/>
  <c r="G5" i="1"/>
  <c r="D5" i="1"/>
  <c r="I4" i="1"/>
  <c r="G4" i="1"/>
  <c r="D4" i="1"/>
  <c r="I3" i="1"/>
  <c r="G3" i="1"/>
  <c r="D3" i="1"/>
  <c r="I2" i="1"/>
  <c r="G2" i="1"/>
  <c r="D2" i="1"/>
  <c r="H20" i="2" l="1"/>
  <c r="H9" i="2"/>
  <c r="H39" i="2"/>
  <c r="H44" i="2"/>
  <c r="H49" i="2"/>
  <c r="H27" i="2"/>
  <c r="H16" i="2"/>
  <c r="H26" i="2"/>
  <c r="H15" i="2"/>
  <c r="H25" i="2"/>
  <c r="H35" i="2"/>
  <c r="H23" i="2"/>
  <c r="H36" i="2"/>
  <c r="H41" i="2"/>
  <c r="H46" i="2"/>
  <c r="H51" i="2"/>
  <c r="H17" i="2"/>
  <c r="H22" i="2"/>
  <c r="H18" i="2"/>
  <c r="H37" i="2"/>
  <c r="H42" i="2"/>
  <c r="H47" i="2"/>
  <c r="H6" i="2"/>
  <c r="E9" i="2"/>
  <c r="H21" i="2"/>
  <c r="H45" i="2"/>
  <c r="H14" i="2"/>
  <c r="H2" i="2"/>
  <c r="H7" i="2"/>
  <c r="H12" i="2"/>
  <c r="H24" i="2"/>
  <c r="H31" i="2"/>
  <c r="H3" i="2"/>
  <c r="H13" i="2"/>
  <c r="C8" i="2"/>
  <c r="H10" i="2"/>
  <c r="E22" i="2"/>
  <c r="C29" i="2"/>
  <c r="C34" i="2"/>
  <c r="E38" i="2"/>
  <c r="E43" i="2"/>
  <c r="E8" i="2"/>
  <c r="C13" i="2"/>
  <c r="C20" i="2"/>
  <c r="E29" i="2"/>
  <c r="E34" i="2"/>
  <c r="H38" i="2"/>
  <c r="H43" i="2"/>
  <c r="E50" i="2"/>
  <c r="C4" i="2"/>
  <c r="H8" i="2"/>
  <c r="E13" i="2"/>
  <c r="C25" i="2"/>
  <c r="E27" i="2"/>
  <c r="H29" i="2"/>
  <c r="H34" i="2"/>
  <c r="C48" i="2"/>
  <c r="H50" i="2"/>
  <c r="C46" i="2"/>
  <c r="E46" i="2"/>
  <c r="C18" i="2"/>
  <c r="E32" i="2"/>
  <c r="C39" i="2"/>
  <c r="C44" i="2"/>
  <c r="E48" i="2"/>
  <c r="E2" i="2"/>
  <c r="H4" i="2"/>
  <c r="C9" i="2"/>
  <c r="H11" i="2"/>
  <c r="E18" i="2"/>
  <c r="C23" i="2"/>
  <c r="C30" i="2"/>
  <c r="H32" i="2"/>
  <c r="C35" i="2"/>
  <c r="E39" i="2"/>
  <c r="H48" i="2"/>
  <c r="C14" i="2"/>
  <c r="E23" i="2"/>
  <c r="E37" i="2"/>
  <c r="C5" i="2"/>
  <c r="E7" i="2"/>
  <c r="E14" i="2"/>
  <c r="C28" i="2"/>
  <c r="H30" i="2"/>
  <c r="C33" i="2"/>
  <c r="E42" i="2"/>
  <c r="C49" i="2"/>
  <c r="E12" i="2"/>
  <c r="C19" i="2"/>
  <c r="E28" i="2"/>
  <c r="E33" i="2"/>
  <c r="C45" i="2"/>
  <c r="E49" i="2"/>
  <c r="C42" i="2"/>
  <c r="C2" i="2"/>
  <c r="E19" i="2"/>
  <c r="C24" i="2"/>
  <c r="H28" i="2"/>
  <c r="H33" i="2"/>
  <c r="E47" i="2"/>
  <c r="E3" i="2"/>
  <c r="H5" i="2"/>
  <c r="C15" i="2"/>
  <c r="E17" i="2"/>
  <c r="H19" i="2"/>
  <c r="E24" i="2"/>
  <c r="C38" i="2"/>
  <c r="H40" i="2"/>
  <c r="C43" i="2"/>
  <c r="E5" i="2"/>
  <c r="C11" i="2"/>
  <c r="E15" i="2"/>
  <c r="C21" i="2"/>
  <c r="E25" i="2"/>
  <c r="C31" i="2"/>
  <c r="E35" i="2"/>
  <c r="C41" i="2"/>
  <c r="E45" i="2"/>
  <c r="C51" i="2"/>
  <c r="E31" i="2"/>
  <c r="C37" i="2"/>
  <c r="E41" i="2"/>
  <c r="C47" i="2"/>
  <c r="E51" i="2"/>
  <c r="E4" i="2"/>
  <c r="C10" i="2"/>
  <c r="C40" i="2"/>
  <c r="E44" i="2"/>
  <c r="C50" i="2"/>
  <c r="C7" i="2"/>
  <c r="C17" i="2"/>
  <c r="C3" i="2"/>
  <c r="E11" i="2"/>
  <c r="E21" i="2"/>
  <c r="C27" i="2"/>
  <c r="C6" i="2"/>
  <c r="E10" i="2"/>
  <c r="C16" i="2"/>
  <c r="E20" i="2"/>
  <c r="C26" i="2"/>
  <c r="E30" i="2"/>
  <c r="C36" i="2"/>
  <c r="E40" i="2"/>
  <c r="E6" i="2"/>
  <c r="C12" i="2"/>
  <c r="E16" i="2"/>
  <c r="C22" i="2"/>
  <c r="E26" i="2"/>
  <c r="C32" i="2"/>
  <c r="E36" i="2"/>
</calcChain>
</file>

<file path=xl/sharedStrings.xml><?xml version="1.0" encoding="utf-8"?>
<sst xmlns="http://schemas.openxmlformats.org/spreadsheetml/2006/main" count="257" uniqueCount="98">
  <si>
    <t>Year</t>
  </si>
  <si>
    <t>State / Jurisdiction</t>
  </si>
  <si>
    <t>Q4 Antipsychotic Receipt Rate</t>
  </si>
  <si>
    <t>Receipt Rate Rank (50 States)</t>
  </si>
  <si>
    <t>F758 Citations</t>
  </si>
  <si>
    <t>% Active Providers Cited under F758</t>
  </si>
  <si>
    <t>Provider Citation Rate Rank (50 States)</t>
  </si>
  <si>
    <t>F758 G+ Citations</t>
  </si>
  <si>
    <t>G+ Share of F758 Citations</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</si>
  <si>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</si>
  <si>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</si>
  <si>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</si>
  <si>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</si>
  <si>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</si>
  <si>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</si>
  <si>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</si>
  <si>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</si>
  <si>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</si>
  <si>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</si>
  <si>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</si>
  <si>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</si>
  <si>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</si>
  <si>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</si>
  <si>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</si>
  <si>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</si>
  <si>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</si>
  <si>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</si>
  <si>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</si>
  <si>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</si>
  <si>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</si>
  <si>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</si>
  <si>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</si>
  <si>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</si>
  <si>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</si>
  <si>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</si>
  <si>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</si>
  <si>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</si>
  <si>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</si>
  <si>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</si>
  <si>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</si>
  <si>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</si>
  <si>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</si>
  <si>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</si>
  <si>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</si>
  <si>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</si>
  <si>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</si>
  <si>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</si>
  <si>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</si>
  <si>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</si>
  <si>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</si>
  <si>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</si>
  <si>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</si>
  <si>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</si>
  <si>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</si>
  <si>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</si>
  <si>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</si>
  <si>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</si>
  <si>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</si>
  <si>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</si>
  <si>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District of Columbia</t>
  </si>
  <si>
    <t>Puerto Rico</t>
  </si>
  <si>
    <t>Mean Q4 Antipsychotic Receipt Rate (2022–2024)</t>
  </si>
  <si>
    <t>Mean Annual % Active Providers Cited under F758</t>
  </si>
  <si>
    <t>Total F758 Citations (2022–2024)</t>
  </si>
  <si>
    <t>Total F758 G+ Citations (2022–2024)</t>
  </si>
  <si>
    <t>3-Year G+ Share of F758 Citations</t>
  </si>
  <si>
    <t>Purpose</t>
  </si>
  <si>
    <t>This workbook brings together state-level CMS Minimum Data Set (MDS) antipsychotic receipt data and CMS QCOR F758 citation data for 2022–2024. It is intended to support transparent state comparisons while preserving the important methodological differences between the two measures.</t>
  </si>
  <si>
    <t>MDS source</t>
  </si>
  <si>
    <t>Centers for Medicare &amp; Medicaid Services (CMS), MDS Frequency data, N0450A. Source: https://data.cms.gov/quality-of-care/minimum-data-set-frequency/data</t>
  </si>
  <si>
    <t>MDS measure</t>
  </si>
  <si>
    <t>N0450A identifies whether a resident received an antipsychotic since admission/entry/reentry or the prior OBRA assessment, whichever is more recent. The Q4 receipt rate is calculated as 100% minus the CMS percentage reported as “No - Antipsychotics not received.” This avoids distortion from CMS suppression of small individual “Yes” response categories.</t>
  </si>
  <si>
    <t>MDS timing</t>
  </si>
  <si>
    <t>MDS values are Q4 observations for each year. They are not annual averages and do not represent unique residents over the course of a year.</t>
  </si>
  <si>
    <t>Different from CMS quality measure</t>
  </si>
  <si>
    <t>These MDS N0450A receipt rates should not be directly compared with CMS’s publicly reported long-stay antipsychotic quality measure, which uses different resident populations, methods for measuring antipsychotic use, and diagnostic exclusions.</t>
  </si>
  <si>
    <t>QCOR source</t>
  </si>
  <si>
    <t>CMS Quality, Certification and Oversight Reports (QCOR), F758 — Free From Unnecessary Psychotropic Medications/PRN Use. Source: https://qcor.cms.gov/main.jsp</t>
  </si>
  <si>
    <t>QCOR timing</t>
  </si>
  <si>
    <t xml:space="preserve">F758 citation data reflect the full calendar year. </t>
  </si>
  <si>
    <t>QCOR geography and missing rows</t>
  </si>
  <si>
    <t>The raw QCOR query selection criteria included the 50 states, District of Columbia, Puerto Rico, Guam, and other territories. The returned annual F758 state results contain all 50 states, including Alaska. District of Columbia and Puerto Rico were selected but had no returned F758 result rows; the combined tables record these as zero citations and 0.0% of providers cited. Guam and other territories are excluded from this study.</t>
  </si>
  <si>
    <t>G+ treatment</t>
  </si>
  <si>
    <t>G+ means scope/severity G or above: actual harm or immediate jeopardy. When a selected jurisdiction is absent from the corresponding G+ output, the combined table records zero G+ citations. The G+ share is left blank when there are zero total F758 citations because the percentage is undefined.</t>
  </si>
  <si>
    <t>State-output vs national QCOR results</t>
  </si>
  <si>
    <t>The 50 state F758 rows sum to 1,781 citations in 2022, 1,781 in 2023, and 2,032 in 2024, matching the QCOR national figures used in LTCCC’s report. National results should nevertheless continue to be taken from the national QCOR output rather than reconstructed from state results. CMS cautions that QCOR data, including provider/supplier counts and percentages, are valid for the subset of providers or suppliers for which survey records are available in CASPER.</t>
  </si>
  <si>
    <t>Receipt-rate rankings</t>
  </si>
  <si>
    <t xml:space="preserve">Antipsychotic receipt-rate rankings are descriptive and are limited to the 50 states; District of Columbia and Puerto Rico are displayed but not ranked. Rank 1 represents the highest reported receipt rate. </t>
  </si>
  <si>
    <t>Provider-citation rankings</t>
  </si>
  <si>
    <t>Provider citation-rate rankings are descriptive and are limited to the 50 states; District of Columbia and Puerto Rico are displayed but not ranked. Rank 1 represents the highest percentage of active providers cited. Citation frequency reflects what the survey agency identified.</t>
  </si>
  <si>
    <t>Why G+ percentages are not ranked</t>
  </si>
  <si>
    <t>The workbook reports G+ counts and G+ shares but intentionally does not rank states by G+ percentage. Harm findings were exceptionally rare: only 26 F758 citations were classified G+ in the national QCOR data across 2022–2024. Many state percentages would therefore be zero or based on only one or a few citations. Ranking such small denominators could imply a level of precision or comparative meaning that the data do not support.</t>
  </si>
  <si>
    <t>Important comparison limitation</t>
  </si>
  <si>
    <t>Receiving an antipsychotic does not itself establish an F758 violation. F758 also addresses broader psychotropic-medication requirements, including clinical indication, assessment of underlying causes, non-pharmacological approaches, monitoring for adverse consequences, and gradual dose reduction requirements. The MDS and QCOR measures may be viewed side by side to identify patterns and questions for further examination, but they should not be converted into a “responsiveness score” or treated as interchangeable.</t>
  </si>
  <si>
    <t>Three-year measures</t>
  </si>
  <si>
    <t>“Mean Q4 Antipsychotic Receipt Rate” is the simple mean of the three annual Q4 receipt rates; it is not a three-year prevalence estimate. “Mean Annual % Active Providers Cited” is the simple mean of the three annual QCOR provider-citation percentages. District of Columbia and Puerto Rico had no returned F758 result rows in any study year and are displayed as 0.0% but excluded from rankings. The 3-year G+ share is total G+ F758 citations divided by total F758 citations across the three annual state outputs.</t>
  </si>
  <si>
    <t>Study geographical coverage</t>
  </si>
  <si>
    <t>The combined workbook displays the 50 states, District of Columbia, and Puerto Rico. Guam is excluded, consistent with LTCCC’s study methodology.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</si>
</sst>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ont>
    <font>
      <b/>
      <sz val="12"/>
      <color rgb="FFFFFFFF"/>
      <name val="Calibri"/>
      <family val="2"/>
    </font>
    <font>
      <sz val="12"/>
      <color theme="1"/>
      <name val="Calibri"/>
      <family val="2"/>
    </font>
    <font>
      <sz val="12"/>
      <name val="Calibri"/>
      <family val="2"/>
    </font>
    <font>
      <b/>
      <sz val="12"/>
      <color rgb="FF5B2C83"/>
      <name val="Calibri"/>
      <family val="2"/>
    </font>
  </fonts>
  <fills count="5">
    <fill>
      <patternFill patternType="none"/>
    </fill>
    <fill>
      <patternFill patternType="gray125"/>
    </fill>
    <fill>
      <patternFill patternType="solid">
        <fgColor rgb="FF5B2C83"/>
      </patternFill>
    </fill>
    <fill>
      <patternFill patternType="solid">
        <fgColor rgb="FFFAFAFA"/>
      </patternFill>
    </fill>
    <fill>
      <patternFill patternType="solid">
        <fgColor rgb="FFF7F3FA"/>
      </patternFill>
    </fill>
  </fills>
  <borders count="1">
    <border>
      <left/>
      <right/>
      <top/>
      <bottom/>
      <diagonal/>
    </border>
  </borders>
  <cellStyleXfs count="1">
    <xf numFmtId="0" fontId="0" fillId="0" borderId="0"/>
  </cellStyleXfs>
  <cellXfs count="16">
    <xf numFmtId="0" fontId="0" fillId="0" borderId="0" xfId="0"/>
    <xf numFmtId="0" fontId="1" fillId="2" borderId="0" xfId="0" applyFont="1" applyFill="1" applyAlignment="1">
      <alignment vertical="center" wrapText="1"/>
    </xf>
    <xf numFmtId="0" fontId="2" fillId="0" borderId="0" xfId="0" applyFont="1"/>
    <xf numFmtId="0" fontId="3" fillId="3" borderId="0" xfId="0" applyFont="1" applyFill="1" applyAlignment="1">
      <alignment vertical="center"/>
    </xf>
    <xf numFmtId="164" fontId="3" fillId="3" borderId="0" xfId="0" applyNumberFormat="1" applyFont="1" applyFill="1" applyAlignment="1">
      <alignment vertical="center"/>
    </xf>
    <xf numFmtId="0" fontId="3" fillId="0" borderId="0" xfId="0" applyFont="1" applyAlignment="1">
      <alignment vertical="center"/>
    </xf>
    <xf numFmtId="164" fontId="3" fillId="0" borderId="0" xfId="0" applyNumberFormat="1" applyFont="1" applyAlignment="1">
      <alignment vertical="center"/>
    </xf>
    <xf numFmtId="0" fontId="1" fillId="2" borderId="0" xfId="0" applyFont="1" applyFill="1" applyAlignment="1">
      <alignment horizontal="center" vertical="center" wrapText="1"/>
    </xf>
    <xf numFmtId="0" fontId="2" fillId="0" borderId="0" xfId="0" applyFont="1" applyAlignment="1">
      <alignment horizontal="center"/>
    </xf>
    <xf numFmtId="164" fontId="3" fillId="3" borderId="0" xfId="0" applyNumberFormat="1" applyFont="1" applyFill="1" applyAlignment="1">
      <alignment horizontal="right" vertical="center"/>
    </xf>
    <xf numFmtId="164" fontId="3" fillId="0" borderId="0" xfId="0" applyNumberFormat="1" applyFont="1" applyAlignment="1">
      <alignment horizontal="right" vertical="center"/>
    </xf>
    <xf numFmtId="0" fontId="2" fillId="0" borderId="0" xfId="0" applyFont="1" applyAlignment="1">
      <alignment horizontal="right"/>
    </xf>
    <xf numFmtId="0" fontId="4" fillId="0" borderId="0" xfId="0" applyFont="1" applyAlignment="1">
      <alignment vertical="top" wrapText="1"/>
    </xf>
    <xf numFmtId="0" fontId="3" fillId="0" borderId="0" xfId="0" applyFont="1" applyAlignment="1">
      <alignment vertical="top" wrapText="1"/>
    </xf>
    <xf numFmtId="0" fontId="4" fillId="4" borderId="0" xfId="0" applyFont="1" applyFill="1" applyAlignment="1">
      <alignment vertical="top" wrapText="1"/>
    </xf>
    <xf numFmtId="0" fontId="3" fillId="4" borderId="0" xfId="0" applyFont="1" applyFill="1" applyAlignment="1">
      <alignment vertical="top" wrapText="1"/>
    </xf>
  </cellXfs>
  <cellStyles count="1">
    <cellStyle name="Normal" xfId="0" builtinId="0"/>
  </cellStyles>
  <dxfs count="21">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AnnualStateData" displayName="AnnualStateData" ref="A1:I157" totalsRowShown="0" headerRowDxfId="11" dataDxfId="10">
  <autoFilter ref="A1:I157" xr:uid="{00000000-0009-0000-0100-000001000000}"/>
  <tableColumns count="9">
    <tableColumn id="1" xr3:uid="{00000000-0010-0000-0000-000001000000}" name="Year" dataDxfId="20"/>
    <tableColumn id="2" xr3:uid="{00000000-0010-0000-0000-000002000000}" name="State / Jurisdiction" dataDxfId="19"/>
    <tableColumn id="3" xr3:uid="{00000000-0010-0000-0000-000003000000}" name="Q4 Antipsychotic Receipt Rate" dataDxfId="18"/>
    <tableColumn id="4" xr3:uid="{00000000-0010-0000-0000-000004000000}" name="Receipt Rate Rank (50 States)" dataDxfId="17"/>
    <tableColumn id="5" xr3:uid="{00000000-0010-0000-0000-000005000000}" name="F758 Citations" dataDxfId="16"/>
    <tableColumn id="6" xr3:uid="{00000000-0010-0000-0000-000006000000}" name="% Active Providers Cited under F758" dataDxfId="15"/>
    <tableColumn id="7" xr3:uid="{00000000-0010-0000-0000-000007000000}" name="Provider Citation Rate Rank (50 States)" dataDxfId="14"/>
    <tableColumn id="8" xr3:uid="{00000000-0010-0000-0000-000008000000}" name="F758 G+ Citations" dataDxfId="13"/>
    <tableColumn id="9" xr3:uid="{00000000-0010-0000-0000-000009000000}" name="G+ Share of F758 Citations" dataDxfId="12"/>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hreeYearStateComparison" displayName="ThreeYearStateComparison" ref="A1:H53" totalsRowShown="0" headerRowDxfId="1" dataDxfId="0">
  <autoFilter ref="A1:H53" xr:uid="{00000000-0009-0000-0100-000002000000}"/>
  <tableColumns count="8">
    <tableColumn id="1" xr3:uid="{00000000-0010-0000-0100-000001000000}" name="State / Jurisdiction" dataDxfId="9"/>
    <tableColumn id="2" xr3:uid="{00000000-0010-0000-0100-000002000000}" name="Mean Q4 Antipsychotic Receipt Rate (2022–2024)" dataDxfId="8"/>
    <tableColumn id="3" xr3:uid="{00000000-0010-0000-0100-000003000000}" name="Receipt Rate Rank (50 States)" dataDxfId="7"/>
    <tableColumn id="4" xr3:uid="{00000000-0010-0000-0100-000004000000}" name="Mean Annual % Active Providers Cited under F758" dataDxfId="6"/>
    <tableColumn id="5" xr3:uid="{00000000-0010-0000-0100-000005000000}" name="Provider Citation Rate Rank (50 States)" dataDxfId="5"/>
    <tableColumn id="6" xr3:uid="{00000000-0010-0000-0100-000006000000}" name="Total F758 Citations (2022–2024)" dataDxfId="4"/>
    <tableColumn id="7" xr3:uid="{00000000-0010-0000-0100-000007000000}" name="Total F758 G+ Citations (2022–2024)" dataDxfId="3"/>
    <tableColumn id="8" xr3:uid="{00000000-0010-0000-0100-000008000000}" name="3-Year G+ Share of F758 Citations" dataDxfId="2"/>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7"/>
  <sheetViews>
    <sheetView showGridLines="0" tabSelected="1" zoomScaleNormal="100" workbookViewId="0">
      <pane xSplit="2" ySplit="1" topLeftCell="G2" activePane="bottomRight" state="frozen"/>
      <selection pane="topRight"/>
      <selection pane="bottomLeft"/>
      <selection pane="bottomRight"/>
    </sheetView>
  </sheetViews>
  <sheetFormatPr baseColWidth="10" defaultColWidth="8.83203125" defaultRowHeight="16" x14ac:dyDescent="0.2"/>
  <cols>
    <col min="1" max="1" width="7.33203125" style="2" bestFit="1" customWidth="1"/>
    <col min="2" max="3" width="24" style="2" customWidth="1"/>
    <col min="4" max="4" width="23" style="2" customWidth="1"/>
    <col min="5" max="5" width="14" style="2" customWidth="1"/>
    <col min="6" max="6" width="27" style="2" customWidth="1"/>
    <col min="7" max="7" width="29" style="2" customWidth="1"/>
    <col min="8" max="8" width="18" style="2" customWidth="1"/>
    <col min="9" max="9" width="24" style="2" customWidth="1"/>
    <col min="10" max="16384" width="8.83203125" style="2"/>
  </cols>
  <sheetData>
    <row r="1" spans="1:9" ht="38" customHeight="1" x14ac:dyDescent="0.2">
      <c r="A1" s="1" t="s">
        <v>0</v>
      </c>
      <c r="B1" s="1" t="s">
        <v>1</v>
      </c>
      <c r="C1" s="1" t="s">
        <v>2</v>
      </c>
      <c r="D1" s="1" t="s">
        <v>3</v>
      </c>
      <c r="E1" s="1" t="s">
        <v>4</v>
      </c>
      <c r="F1" s="1" t="s">
        <v>5</v>
      </c>
      <c r="G1" s="1" t="s">
        <v>6</v>
      </c>
      <c r="H1" s="1" t="s">
        <v>7</v>
      </c>
      <c r="I1" s="1" t="s">
        <v>8</v>
      </c>
    </row>
    <row r="2" spans="1:9" x14ac:dyDescent="0.2">
      <c r="A2" s="3">
        <v>2022</v>
      </c>
      <c r="B2" s="3" t="s">
        <v>9</v>
      </c>
      <c r="C2" s="4">
        <v>0.24329999999999996</v>
      </c>
      <c r="D2" s="3">
        <f t="shared" ref="D2:D33" si="0">IF(OR(B2="District of Columbia",B2="Puerto Rico"),"",1+COUNTIFS($A$2:$A$157,A2,$C$2:$C$157,"&gt;"&amp;C2,$B$2:$B$157,"&lt;&gt;District of Columbia",$B$2:$B$157,"&lt;&gt;Puerto Rico"))</f>
        <v>7</v>
      </c>
      <c r="E2" s="3">
        <v>10</v>
      </c>
      <c r="F2" s="4">
        <v>4.3999999999999997E-2</v>
      </c>
      <c r="G2" s="3">
        <f>IF(OR(B2="District of Columbia",B2="Puerto Rico"),"",1+COUNTIFS($A$2:$A$157,A2,$F$2:$F$157,"&gt;"&amp;F2,$B$2:$B$157,"&lt;&gt;District of Columbia",$B$2:$B$157,"&lt;&gt;Puerto Rico"))</f>
        <v>41</v>
      </c>
      <c r="H2" s="3">
        <v>0</v>
      </c>
      <c r="I2" s="4">
        <f>IF(E2&gt;0,H2/E2,"")</f>
        <v>0</v>
      </c>
    </row>
    <row r="3" spans="1:9" x14ac:dyDescent="0.2">
      <c r="A3" s="5">
        <v>2022</v>
      </c>
      <c r="B3" s="5" t="s">
        <v>10</v>
      </c>
      <c r="C3" s="6">
        <v>0.16979999999999995</v>
      </c>
      <c r="D3" s="5">
        <f t="shared" si="0"/>
        <v>45</v>
      </c>
      <c r="E3" s="5">
        <v>2</v>
      </c>
      <c r="F3" s="6">
        <v>0.1</v>
      </c>
      <c r="G3" s="5">
        <f>IF(OR(B3="District of Columbia",B3="Puerto Rico"),"",1+COUNTIFS($A$2:$A$157,A3,$F$2:$F$157,"&gt;"&amp;F3,$B$2:$B$157,"&lt;&gt;District of Columbia",$B$2:$B$157,"&lt;&gt;Puerto Rico"))</f>
        <v>24</v>
      </c>
      <c r="H3" s="5">
        <v>0</v>
      </c>
      <c r="I3" s="6">
        <f>IF(E3&gt;0,H3/E3,"")</f>
        <v>0</v>
      </c>
    </row>
    <row r="4" spans="1:9" x14ac:dyDescent="0.2">
      <c r="A4" s="3">
        <v>2022</v>
      </c>
      <c r="B4" s="3" t="s">
        <v>11</v>
      </c>
      <c r="C4" s="4">
        <v>0.19179999999999997</v>
      </c>
      <c r="D4" s="3">
        <f t="shared" si="0"/>
        <v>36</v>
      </c>
      <c r="E4" s="3">
        <v>33</v>
      </c>
      <c r="F4" s="4">
        <v>0.221</v>
      </c>
      <c r="G4" s="3">
        <f t="shared" ref="G4:G51" si="1">IF(OR(B4="District of Columbia",B4="Puerto Rico"),"",1+COUNTIFS($A$2:$A$157,A4,$F$2:$F$157,"&gt;"&amp;F4,$B$2:$B$157,"&lt;&gt;District of Columbia",$B$2:$B$157,"&lt;&gt;Puerto Rico"))</f>
        <v>5</v>
      </c>
      <c r="H4" s="3">
        <v>0</v>
      </c>
      <c r="I4" s="4">
        <f t="shared" ref="I4:I51" si="2">IF(E4&gt;0,H4/E4,"")</f>
        <v>0</v>
      </c>
    </row>
    <row r="5" spans="1:9" x14ac:dyDescent="0.2">
      <c r="A5" s="5">
        <v>2022</v>
      </c>
      <c r="B5" s="5" t="s">
        <v>12</v>
      </c>
      <c r="C5" s="6">
        <v>0.17330000000000001</v>
      </c>
      <c r="D5" s="5">
        <f t="shared" si="0"/>
        <v>42</v>
      </c>
      <c r="E5" s="5">
        <v>19</v>
      </c>
      <c r="F5" s="6">
        <v>7.9000000000000001E-2</v>
      </c>
      <c r="G5" s="5">
        <f t="shared" si="1"/>
        <v>31</v>
      </c>
      <c r="H5" s="5">
        <v>0</v>
      </c>
      <c r="I5" s="6">
        <f t="shared" si="2"/>
        <v>0</v>
      </c>
    </row>
    <row r="6" spans="1:9" x14ac:dyDescent="0.2">
      <c r="A6" s="3">
        <v>2022</v>
      </c>
      <c r="B6" s="3" t="s">
        <v>13</v>
      </c>
      <c r="C6" s="4">
        <v>0.22770000000000001</v>
      </c>
      <c r="D6" s="3">
        <f t="shared" si="0"/>
        <v>15</v>
      </c>
      <c r="E6" s="3">
        <v>165</v>
      </c>
      <c r="F6" s="4">
        <v>0.13500000000000001</v>
      </c>
      <c r="G6" s="3">
        <f t="shared" si="1"/>
        <v>16</v>
      </c>
      <c r="H6" s="3">
        <v>3</v>
      </c>
      <c r="I6" s="4">
        <f t="shared" si="2"/>
        <v>1.8181818181818181E-2</v>
      </c>
    </row>
    <row r="7" spans="1:9" x14ac:dyDescent="0.2">
      <c r="A7" s="5">
        <v>2022</v>
      </c>
      <c r="B7" s="5" t="s">
        <v>14</v>
      </c>
      <c r="C7" s="6">
        <v>0.21250000000000002</v>
      </c>
      <c r="D7" s="5">
        <f t="shared" si="0"/>
        <v>25</v>
      </c>
      <c r="E7" s="5">
        <v>21</v>
      </c>
      <c r="F7" s="6">
        <v>9.4E-2</v>
      </c>
      <c r="G7" s="5">
        <f t="shared" si="1"/>
        <v>26</v>
      </c>
      <c r="H7" s="5">
        <v>0</v>
      </c>
      <c r="I7" s="6">
        <f t="shared" si="2"/>
        <v>0</v>
      </c>
    </row>
    <row r="8" spans="1:9" x14ac:dyDescent="0.2">
      <c r="A8" s="3">
        <v>2022</v>
      </c>
      <c r="B8" s="3" t="s">
        <v>15</v>
      </c>
      <c r="C8" s="4">
        <v>0.23460000000000003</v>
      </c>
      <c r="D8" s="3">
        <f t="shared" si="0"/>
        <v>12</v>
      </c>
      <c r="E8" s="3">
        <v>8</v>
      </c>
      <c r="F8" s="4">
        <v>3.4000000000000002E-2</v>
      </c>
      <c r="G8" s="3">
        <f t="shared" si="1"/>
        <v>42</v>
      </c>
      <c r="H8" s="3">
        <v>0</v>
      </c>
      <c r="I8" s="4">
        <f t="shared" si="2"/>
        <v>0</v>
      </c>
    </row>
    <row r="9" spans="1:9" x14ac:dyDescent="0.2">
      <c r="A9" s="5">
        <v>2022</v>
      </c>
      <c r="B9" s="5" t="s">
        <v>16</v>
      </c>
      <c r="C9" s="6">
        <v>0.16149999999999998</v>
      </c>
      <c r="D9" s="5">
        <f t="shared" si="0"/>
        <v>49</v>
      </c>
      <c r="E9" s="5">
        <v>5</v>
      </c>
      <c r="F9" s="6">
        <v>0.111</v>
      </c>
      <c r="G9" s="5">
        <f t="shared" si="1"/>
        <v>20</v>
      </c>
      <c r="H9" s="5">
        <v>0</v>
      </c>
      <c r="I9" s="6">
        <f t="shared" si="2"/>
        <v>0</v>
      </c>
    </row>
    <row r="10" spans="1:9" x14ac:dyDescent="0.2">
      <c r="A10" s="3">
        <v>2022</v>
      </c>
      <c r="B10" s="3" t="s">
        <v>17</v>
      </c>
      <c r="C10" s="4">
        <v>0.17059999999999997</v>
      </c>
      <c r="D10" s="3">
        <f t="shared" si="0"/>
        <v>43</v>
      </c>
      <c r="E10" s="3">
        <v>37</v>
      </c>
      <c r="F10" s="4">
        <v>5.0999999999999997E-2</v>
      </c>
      <c r="G10" s="3">
        <f t="shared" si="1"/>
        <v>38</v>
      </c>
      <c r="H10" s="3">
        <v>0</v>
      </c>
      <c r="I10" s="4">
        <f t="shared" si="2"/>
        <v>0</v>
      </c>
    </row>
    <row r="11" spans="1:9" x14ac:dyDescent="0.2">
      <c r="A11" s="5">
        <v>2022</v>
      </c>
      <c r="B11" s="5" t="s">
        <v>18</v>
      </c>
      <c r="C11" s="6">
        <v>0.2278</v>
      </c>
      <c r="D11" s="5">
        <f t="shared" si="0"/>
        <v>14</v>
      </c>
      <c r="E11" s="5">
        <v>40</v>
      </c>
      <c r="F11" s="6">
        <v>7.3999999999999996E-2</v>
      </c>
      <c r="G11" s="5">
        <f t="shared" si="1"/>
        <v>34</v>
      </c>
      <c r="H11" s="5">
        <v>0</v>
      </c>
      <c r="I11" s="6">
        <f t="shared" si="2"/>
        <v>0</v>
      </c>
    </row>
    <row r="12" spans="1:9" x14ac:dyDescent="0.2">
      <c r="A12" s="3">
        <v>2022</v>
      </c>
      <c r="B12" s="3" t="s">
        <v>19</v>
      </c>
      <c r="C12" s="4">
        <v>0.1179</v>
      </c>
      <c r="D12" s="3">
        <f t="shared" si="0"/>
        <v>50</v>
      </c>
      <c r="E12" s="3">
        <v>4</v>
      </c>
      <c r="F12" s="4">
        <v>8.8999999999999996E-2</v>
      </c>
      <c r="G12" s="3">
        <f t="shared" si="1"/>
        <v>27</v>
      </c>
      <c r="H12" s="3">
        <v>0</v>
      </c>
      <c r="I12" s="4">
        <f t="shared" si="2"/>
        <v>0</v>
      </c>
    </row>
    <row r="13" spans="1:9" x14ac:dyDescent="0.2">
      <c r="A13" s="5">
        <v>2022</v>
      </c>
      <c r="B13" s="5" t="s">
        <v>20</v>
      </c>
      <c r="C13" s="6">
        <v>0.21870000000000001</v>
      </c>
      <c r="D13" s="5">
        <f t="shared" si="0"/>
        <v>17</v>
      </c>
      <c r="E13" s="5">
        <v>2</v>
      </c>
      <c r="F13" s="6">
        <v>1.2E-2</v>
      </c>
      <c r="G13" s="5">
        <f t="shared" si="1"/>
        <v>49</v>
      </c>
      <c r="H13" s="5">
        <v>0</v>
      </c>
      <c r="I13" s="6">
        <f t="shared" si="2"/>
        <v>0</v>
      </c>
    </row>
    <row r="14" spans="1:9" x14ac:dyDescent="0.2">
      <c r="A14" s="3">
        <v>2022</v>
      </c>
      <c r="B14" s="3" t="s">
        <v>21</v>
      </c>
      <c r="C14" s="4">
        <v>0.28869999999999996</v>
      </c>
      <c r="D14" s="3">
        <f t="shared" si="0"/>
        <v>1</v>
      </c>
      <c r="E14" s="3">
        <v>153</v>
      </c>
      <c r="F14" s="4">
        <v>0.20699999999999999</v>
      </c>
      <c r="G14" s="3">
        <f t="shared" si="1"/>
        <v>9</v>
      </c>
      <c r="H14" s="3">
        <v>1</v>
      </c>
      <c r="I14" s="4">
        <f t="shared" si="2"/>
        <v>6.5359477124183009E-3</v>
      </c>
    </row>
    <row r="15" spans="1:9" x14ac:dyDescent="0.2">
      <c r="A15" s="5">
        <v>2022</v>
      </c>
      <c r="B15" s="5" t="s">
        <v>22</v>
      </c>
      <c r="C15" s="6">
        <v>0.18940000000000001</v>
      </c>
      <c r="D15" s="5">
        <f t="shared" si="0"/>
        <v>37</v>
      </c>
      <c r="E15" s="5">
        <v>112</v>
      </c>
      <c r="F15" s="6">
        <v>0.20200000000000001</v>
      </c>
      <c r="G15" s="5">
        <f t="shared" si="1"/>
        <v>10</v>
      </c>
      <c r="H15" s="5">
        <v>0</v>
      </c>
      <c r="I15" s="6">
        <f t="shared" si="2"/>
        <v>0</v>
      </c>
    </row>
    <row r="16" spans="1:9" x14ac:dyDescent="0.2">
      <c r="A16" s="3">
        <v>2022</v>
      </c>
      <c r="B16" s="3" t="s">
        <v>23</v>
      </c>
      <c r="C16" s="4">
        <v>0.21309999999999996</v>
      </c>
      <c r="D16" s="3">
        <f t="shared" si="0"/>
        <v>24</v>
      </c>
      <c r="E16" s="3">
        <v>49</v>
      </c>
      <c r="F16" s="4">
        <v>9.5000000000000001E-2</v>
      </c>
      <c r="G16" s="3">
        <f t="shared" si="1"/>
        <v>25</v>
      </c>
      <c r="H16" s="3">
        <v>0</v>
      </c>
      <c r="I16" s="4">
        <f t="shared" si="2"/>
        <v>0</v>
      </c>
    </row>
    <row r="17" spans="1:9" x14ac:dyDescent="0.2">
      <c r="A17" s="5">
        <v>2022</v>
      </c>
      <c r="B17" s="5" t="s">
        <v>24</v>
      </c>
      <c r="C17" s="6">
        <v>0.24009999999999998</v>
      </c>
      <c r="D17" s="5">
        <f t="shared" si="0"/>
        <v>9</v>
      </c>
      <c r="E17" s="5">
        <v>104</v>
      </c>
      <c r="F17" s="6">
        <v>0.214</v>
      </c>
      <c r="G17" s="5">
        <f t="shared" si="1"/>
        <v>7</v>
      </c>
      <c r="H17" s="5">
        <v>0</v>
      </c>
      <c r="I17" s="6">
        <f t="shared" si="2"/>
        <v>0</v>
      </c>
    </row>
    <row r="18" spans="1:9" x14ac:dyDescent="0.2">
      <c r="A18" s="3">
        <v>2022</v>
      </c>
      <c r="B18" s="3" t="s">
        <v>25</v>
      </c>
      <c r="C18" s="4">
        <v>0.21699999999999997</v>
      </c>
      <c r="D18" s="3">
        <f t="shared" si="0"/>
        <v>19</v>
      </c>
      <c r="E18" s="3">
        <v>2</v>
      </c>
      <c r="F18" s="4">
        <v>7.0000000000000001E-3</v>
      </c>
      <c r="G18" s="3">
        <f t="shared" si="1"/>
        <v>50</v>
      </c>
      <c r="H18" s="3">
        <v>0</v>
      </c>
      <c r="I18" s="4">
        <f t="shared" si="2"/>
        <v>0</v>
      </c>
    </row>
    <row r="19" spans="1:9" x14ac:dyDescent="0.2">
      <c r="A19" s="5">
        <v>2022</v>
      </c>
      <c r="B19" s="5" t="s">
        <v>26</v>
      </c>
      <c r="C19" s="6">
        <v>0.25880000000000003</v>
      </c>
      <c r="D19" s="5">
        <f t="shared" si="0"/>
        <v>4</v>
      </c>
      <c r="E19" s="5">
        <v>13</v>
      </c>
      <c r="F19" s="6">
        <v>4.8000000000000001E-2</v>
      </c>
      <c r="G19" s="5">
        <f t="shared" si="1"/>
        <v>40</v>
      </c>
      <c r="H19" s="5">
        <v>0</v>
      </c>
      <c r="I19" s="6">
        <f t="shared" si="2"/>
        <v>0</v>
      </c>
    </row>
    <row r="20" spans="1:9" x14ac:dyDescent="0.2">
      <c r="A20" s="3">
        <v>2022</v>
      </c>
      <c r="B20" s="3" t="s">
        <v>27</v>
      </c>
      <c r="C20" s="4">
        <v>0.21079999999999999</v>
      </c>
      <c r="D20" s="3">
        <f t="shared" si="0"/>
        <v>28</v>
      </c>
      <c r="E20" s="3">
        <v>17</v>
      </c>
      <c r="F20" s="4">
        <v>0.17</v>
      </c>
      <c r="G20" s="3">
        <f t="shared" si="1"/>
        <v>11</v>
      </c>
      <c r="H20" s="3">
        <v>0</v>
      </c>
      <c r="I20" s="4">
        <f t="shared" si="2"/>
        <v>0</v>
      </c>
    </row>
    <row r="21" spans="1:9" x14ac:dyDescent="0.2">
      <c r="A21" s="5">
        <v>2022</v>
      </c>
      <c r="B21" s="5" t="s">
        <v>28</v>
      </c>
      <c r="C21" s="6">
        <v>0.18410000000000004</v>
      </c>
      <c r="D21" s="5">
        <f t="shared" si="0"/>
        <v>40</v>
      </c>
      <c r="E21" s="5">
        <v>11</v>
      </c>
      <c r="F21" s="6">
        <v>3.1E-2</v>
      </c>
      <c r="G21" s="5">
        <f t="shared" si="1"/>
        <v>45</v>
      </c>
      <c r="H21" s="5">
        <v>0</v>
      </c>
      <c r="I21" s="6">
        <f t="shared" si="2"/>
        <v>0</v>
      </c>
    </row>
    <row r="22" spans="1:9" x14ac:dyDescent="0.2">
      <c r="A22" s="3">
        <v>2022</v>
      </c>
      <c r="B22" s="3" t="s">
        <v>29</v>
      </c>
      <c r="C22" s="4">
        <v>0.24399999999999999</v>
      </c>
      <c r="D22" s="3">
        <f t="shared" si="0"/>
        <v>6</v>
      </c>
      <c r="E22" s="3">
        <v>57</v>
      </c>
      <c r="F22" s="4">
        <v>0.156</v>
      </c>
      <c r="G22" s="3">
        <f t="shared" si="1"/>
        <v>13</v>
      </c>
      <c r="H22" s="3">
        <v>0</v>
      </c>
      <c r="I22" s="4">
        <f t="shared" si="2"/>
        <v>0</v>
      </c>
    </row>
    <row r="23" spans="1:9" x14ac:dyDescent="0.2">
      <c r="A23" s="5">
        <v>2022</v>
      </c>
      <c r="B23" s="5" t="s">
        <v>30</v>
      </c>
      <c r="C23" s="6">
        <v>0.19369999999999998</v>
      </c>
      <c r="D23" s="5">
        <f t="shared" si="0"/>
        <v>35</v>
      </c>
      <c r="E23" s="5">
        <v>80</v>
      </c>
      <c r="F23" s="6">
        <v>0.16</v>
      </c>
      <c r="G23" s="5">
        <f t="shared" si="1"/>
        <v>12</v>
      </c>
      <c r="H23" s="5">
        <v>1</v>
      </c>
      <c r="I23" s="6">
        <f t="shared" si="2"/>
        <v>1.2500000000000001E-2</v>
      </c>
    </row>
    <row r="24" spans="1:9" x14ac:dyDescent="0.2">
      <c r="A24" s="3">
        <v>2022</v>
      </c>
      <c r="B24" s="3" t="s">
        <v>31</v>
      </c>
      <c r="C24" s="4">
        <v>0.19720000000000004</v>
      </c>
      <c r="D24" s="3">
        <f t="shared" si="0"/>
        <v>33</v>
      </c>
      <c r="E24" s="3">
        <v>38</v>
      </c>
      <c r="F24" s="4">
        <v>0.10199999999999999</v>
      </c>
      <c r="G24" s="3">
        <f t="shared" si="1"/>
        <v>22</v>
      </c>
      <c r="H24" s="3">
        <v>0</v>
      </c>
      <c r="I24" s="4">
        <f t="shared" si="2"/>
        <v>0</v>
      </c>
    </row>
    <row r="25" spans="1:9" x14ac:dyDescent="0.2">
      <c r="A25" s="5">
        <v>2022</v>
      </c>
      <c r="B25" s="5" t="s">
        <v>32</v>
      </c>
      <c r="C25" s="6">
        <v>0.26590000000000003</v>
      </c>
      <c r="D25" s="5">
        <f t="shared" si="0"/>
        <v>3</v>
      </c>
      <c r="E25" s="5">
        <v>7</v>
      </c>
      <c r="F25" s="6">
        <v>3.4000000000000002E-2</v>
      </c>
      <c r="G25" s="5">
        <f t="shared" si="1"/>
        <v>42</v>
      </c>
      <c r="H25" s="5">
        <v>0</v>
      </c>
      <c r="I25" s="6">
        <f t="shared" si="2"/>
        <v>0</v>
      </c>
    </row>
    <row r="26" spans="1:9" x14ac:dyDescent="0.2">
      <c r="A26" s="3">
        <v>2022</v>
      </c>
      <c r="B26" s="3" t="s">
        <v>33</v>
      </c>
      <c r="C26" s="4">
        <v>0.2873</v>
      </c>
      <c r="D26" s="3">
        <f t="shared" si="0"/>
        <v>2</v>
      </c>
      <c r="E26" s="3">
        <v>44</v>
      </c>
      <c r="F26" s="4">
        <v>0.08</v>
      </c>
      <c r="G26" s="3">
        <f t="shared" si="1"/>
        <v>30</v>
      </c>
      <c r="H26" s="3">
        <v>0</v>
      </c>
      <c r="I26" s="4">
        <f t="shared" si="2"/>
        <v>0</v>
      </c>
    </row>
    <row r="27" spans="1:9" x14ac:dyDescent="0.2">
      <c r="A27" s="5">
        <v>2022</v>
      </c>
      <c r="B27" s="5" t="s">
        <v>34</v>
      </c>
      <c r="C27" s="6">
        <v>0.22819999999999996</v>
      </c>
      <c r="D27" s="5">
        <f t="shared" si="0"/>
        <v>13</v>
      </c>
      <c r="E27" s="5">
        <v>19</v>
      </c>
      <c r="F27" s="6">
        <v>0.22700000000000001</v>
      </c>
      <c r="G27" s="5">
        <f t="shared" si="1"/>
        <v>4</v>
      </c>
      <c r="H27" s="5">
        <v>0</v>
      </c>
      <c r="I27" s="6">
        <f t="shared" si="2"/>
        <v>0</v>
      </c>
    </row>
    <row r="28" spans="1:9" x14ac:dyDescent="0.2">
      <c r="A28" s="3">
        <v>2022</v>
      </c>
      <c r="B28" s="3" t="s">
        <v>35</v>
      </c>
      <c r="C28" s="4">
        <v>0.21550000000000002</v>
      </c>
      <c r="D28" s="3">
        <f t="shared" si="0"/>
        <v>21</v>
      </c>
      <c r="E28" s="3">
        <v>46</v>
      </c>
      <c r="F28" s="4">
        <v>0.21099999999999999</v>
      </c>
      <c r="G28" s="3">
        <f t="shared" si="1"/>
        <v>8</v>
      </c>
      <c r="H28" s="3">
        <v>0</v>
      </c>
      <c r="I28" s="4">
        <f t="shared" si="2"/>
        <v>0</v>
      </c>
    </row>
    <row r="29" spans="1:9" x14ac:dyDescent="0.2">
      <c r="A29" s="5">
        <v>2022</v>
      </c>
      <c r="B29" s="5" t="s">
        <v>36</v>
      </c>
      <c r="C29" s="6">
        <v>0.21399999999999997</v>
      </c>
      <c r="D29" s="5">
        <f t="shared" si="0"/>
        <v>23</v>
      </c>
      <c r="E29" s="5">
        <v>10</v>
      </c>
      <c r="F29" s="6">
        <v>0.14499999999999999</v>
      </c>
      <c r="G29" s="5">
        <f t="shared" si="1"/>
        <v>15</v>
      </c>
      <c r="H29" s="5">
        <v>0</v>
      </c>
      <c r="I29" s="6">
        <f t="shared" si="2"/>
        <v>0</v>
      </c>
    </row>
    <row r="30" spans="1:9" x14ac:dyDescent="0.2">
      <c r="A30" s="3">
        <v>2022</v>
      </c>
      <c r="B30" s="3" t="s">
        <v>37</v>
      </c>
      <c r="C30" s="4">
        <v>0.21440000000000003</v>
      </c>
      <c r="D30" s="3">
        <f t="shared" si="0"/>
        <v>22</v>
      </c>
      <c r="E30" s="3">
        <v>10</v>
      </c>
      <c r="F30" s="4">
        <v>0.13500000000000001</v>
      </c>
      <c r="G30" s="3">
        <f t="shared" si="1"/>
        <v>16</v>
      </c>
      <c r="H30" s="3">
        <v>0</v>
      </c>
      <c r="I30" s="4">
        <f t="shared" si="2"/>
        <v>0</v>
      </c>
    </row>
    <row r="31" spans="1:9" x14ac:dyDescent="0.2">
      <c r="A31" s="5">
        <v>2022</v>
      </c>
      <c r="B31" s="5" t="s">
        <v>38</v>
      </c>
      <c r="C31" s="6">
        <v>0.19640000000000002</v>
      </c>
      <c r="D31" s="5">
        <f t="shared" si="0"/>
        <v>34</v>
      </c>
      <c r="E31" s="5">
        <v>12</v>
      </c>
      <c r="F31" s="6">
        <v>3.4000000000000002E-2</v>
      </c>
      <c r="G31" s="5">
        <f t="shared" si="1"/>
        <v>42</v>
      </c>
      <c r="H31" s="5">
        <v>0</v>
      </c>
      <c r="I31" s="6">
        <f t="shared" si="2"/>
        <v>0</v>
      </c>
    </row>
    <row r="32" spans="1:9" x14ac:dyDescent="0.2">
      <c r="A32" s="3">
        <v>2022</v>
      </c>
      <c r="B32" s="3" t="s">
        <v>39</v>
      </c>
      <c r="C32" s="4">
        <v>0.20660000000000001</v>
      </c>
      <c r="D32" s="3">
        <f t="shared" si="0"/>
        <v>30</v>
      </c>
      <c r="E32" s="3">
        <v>22</v>
      </c>
      <c r="F32" s="4">
        <v>0.27500000000000002</v>
      </c>
      <c r="G32" s="3">
        <f t="shared" si="1"/>
        <v>2</v>
      </c>
      <c r="H32" s="3">
        <v>0</v>
      </c>
      <c r="I32" s="4">
        <f t="shared" si="2"/>
        <v>0</v>
      </c>
    </row>
    <row r="33" spans="1:9" x14ac:dyDescent="0.2">
      <c r="A33" s="5">
        <v>2022</v>
      </c>
      <c r="B33" s="5" t="s">
        <v>40</v>
      </c>
      <c r="C33" s="6">
        <v>0.1855</v>
      </c>
      <c r="D33" s="5">
        <f t="shared" si="0"/>
        <v>39</v>
      </c>
      <c r="E33" s="5">
        <v>20</v>
      </c>
      <c r="F33" s="6">
        <v>2.9000000000000001E-2</v>
      </c>
      <c r="G33" s="5">
        <f t="shared" si="1"/>
        <v>46</v>
      </c>
      <c r="H33" s="5">
        <v>0</v>
      </c>
      <c r="I33" s="6">
        <f t="shared" si="2"/>
        <v>0</v>
      </c>
    </row>
    <row r="34" spans="1:9" x14ac:dyDescent="0.2">
      <c r="A34" s="3">
        <v>2022</v>
      </c>
      <c r="B34" s="3" t="s">
        <v>41</v>
      </c>
      <c r="C34" s="4">
        <v>0.16790000000000005</v>
      </c>
      <c r="D34" s="3">
        <f t="shared" ref="D34:D65" si="3">IF(OR(B34="District of Columbia",B34="Puerto Rico"),"",1+COUNTIFS($A$2:$A$157,A34,$C$2:$C$157,"&gt;"&amp;C34,$B$2:$B$157,"&lt;&gt;District of Columbia",$B$2:$B$157,"&lt;&gt;Puerto Rico"))</f>
        <v>46</v>
      </c>
      <c r="E34" s="3">
        <v>38</v>
      </c>
      <c r="F34" s="4">
        <v>7.4999999999999997E-2</v>
      </c>
      <c r="G34" s="3">
        <f t="shared" si="1"/>
        <v>33</v>
      </c>
      <c r="H34" s="3">
        <v>0</v>
      </c>
      <c r="I34" s="4">
        <f t="shared" si="2"/>
        <v>0</v>
      </c>
    </row>
    <row r="35" spans="1:9" x14ac:dyDescent="0.2">
      <c r="A35" s="5">
        <v>2022</v>
      </c>
      <c r="B35" s="5" t="s">
        <v>42</v>
      </c>
      <c r="C35" s="6">
        <v>0.24419999999999997</v>
      </c>
      <c r="D35" s="5">
        <f t="shared" si="3"/>
        <v>5</v>
      </c>
      <c r="E35" s="5">
        <v>5</v>
      </c>
      <c r="F35" s="6">
        <v>0.05</v>
      </c>
      <c r="G35" s="5">
        <f t="shared" si="1"/>
        <v>39</v>
      </c>
      <c r="H35" s="5">
        <v>0</v>
      </c>
      <c r="I35" s="6">
        <f t="shared" si="2"/>
        <v>0</v>
      </c>
    </row>
    <row r="36" spans="1:9" x14ac:dyDescent="0.2">
      <c r="A36" s="3">
        <v>2022</v>
      </c>
      <c r="B36" s="3" t="s">
        <v>43</v>
      </c>
      <c r="C36" s="4">
        <v>0.24129999999999996</v>
      </c>
      <c r="D36" s="3">
        <f t="shared" si="3"/>
        <v>8</v>
      </c>
      <c r="E36" s="3">
        <v>102</v>
      </c>
      <c r="F36" s="4">
        <v>0.10199999999999999</v>
      </c>
      <c r="G36" s="3">
        <f t="shared" si="1"/>
        <v>22</v>
      </c>
      <c r="H36" s="3">
        <v>0</v>
      </c>
      <c r="I36" s="4">
        <f t="shared" si="2"/>
        <v>0</v>
      </c>
    </row>
    <row r="37" spans="1:9" x14ac:dyDescent="0.2">
      <c r="A37" s="5">
        <v>2022</v>
      </c>
      <c r="B37" s="5" t="s">
        <v>44</v>
      </c>
      <c r="C37" s="6">
        <v>0.21650000000000003</v>
      </c>
      <c r="D37" s="5">
        <f t="shared" si="3"/>
        <v>20</v>
      </c>
      <c r="E37" s="5">
        <v>28</v>
      </c>
      <c r="F37" s="6">
        <v>8.3000000000000004E-2</v>
      </c>
      <c r="G37" s="5">
        <f t="shared" si="1"/>
        <v>29</v>
      </c>
      <c r="H37" s="5">
        <v>0</v>
      </c>
      <c r="I37" s="6">
        <f t="shared" si="2"/>
        <v>0</v>
      </c>
    </row>
    <row r="38" spans="1:9" x14ac:dyDescent="0.2">
      <c r="A38" s="3">
        <v>2022</v>
      </c>
      <c r="B38" s="3" t="s">
        <v>45</v>
      </c>
      <c r="C38" s="4">
        <v>0.18279999999999996</v>
      </c>
      <c r="D38" s="3">
        <f t="shared" si="3"/>
        <v>41</v>
      </c>
      <c r="E38" s="3">
        <v>23</v>
      </c>
      <c r="F38" s="4">
        <v>0.154</v>
      </c>
      <c r="G38" s="3">
        <f t="shared" si="1"/>
        <v>14</v>
      </c>
      <c r="H38" s="3">
        <v>0</v>
      </c>
      <c r="I38" s="4">
        <f t="shared" si="2"/>
        <v>0</v>
      </c>
    </row>
    <row r="39" spans="1:9" x14ac:dyDescent="0.2">
      <c r="A39" s="5">
        <v>2022</v>
      </c>
      <c r="B39" s="5" t="s">
        <v>46</v>
      </c>
      <c r="C39" s="6">
        <v>0.21140000000000003</v>
      </c>
      <c r="D39" s="5">
        <f t="shared" si="3"/>
        <v>26</v>
      </c>
      <c r="E39" s="5">
        <v>92</v>
      </c>
      <c r="F39" s="6">
        <v>0.127</v>
      </c>
      <c r="G39" s="5">
        <f t="shared" si="1"/>
        <v>19</v>
      </c>
      <c r="H39" s="5">
        <v>1</v>
      </c>
      <c r="I39" s="6">
        <f t="shared" si="2"/>
        <v>1.0869565217391304E-2</v>
      </c>
    </row>
    <row r="40" spans="1:9" x14ac:dyDescent="0.2">
      <c r="A40" s="3">
        <v>2022</v>
      </c>
      <c r="B40" s="3" t="s">
        <v>47</v>
      </c>
      <c r="C40" s="4">
        <v>0.23780000000000001</v>
      </c>
      <c r="D40" s="3">
        <f t="shared" si="3"/>
        <v>10</v>
      </c>
      <c r="E40" s="3">
        <v>9</v>
      </c>
      <c r="F40" s="4">
        <v>0.105</v>
      </c>
      <c r="G40" s="3">
        <f t="shared" si="1"/>
        <v>21</v>
      </c>
      <c r="H40" s="3">
        <v>0</v>
      </c>
      <c r="I40" s="4">
        <f t="shared" si="2"/>
        <v>0</v>
      </c>
    </row>
    <row r="41" spans="1:9" x14ac:dyDescent="0.2">
      <c r="A41" s="5">
        <v>2022</v>
      </c>
      <c r="B41" s="5" t="s">
        <v>48</v>
      </c>
      <c r="C41" s="6">
        <v>0.19820000000000004</v>
      </c>
      <c r="D41" s="5">
        <f t="shared" si="3"/>
        <v>32</v>
      </c>
      <c r="E41" s="5">
        <v>17</v>
      </c>
      <c r="F41" s="6">
        <v>8.8999999999999996E-2</v>
      </c>
      <c r="G41" s="5">
        <f t="shared" si="1"/>
        <v>27</v>
      </c>
      <c r="H41" s="5">
        <v>0</v>
      </c>
      <c r="I41" s="6">
        <f t="shared" si="2"/>
        <v>0</v>
      </c>
    </row>
    <row r="42" spans="1:9" x14ac:dyDescent="0.2">
      <c r="A42" s="3">
        <v>2022</v>
      </c>
      <c r="B42" s="3" t="s">
        <v>49</v>
      </c>
      <c r="C42" s="4">
        <v>0.22070000000000001</v>
      </c>
      <c r="D42" s="3">
        <f t="shared" si="3"/>
        <v>16</v>
      </c>
      <c r="E42" s="3">
        <v>2</v>
      </c>
      <c r="F42" s="4">
        <v>1.9E-2</v>
      </c>
      <c r="G42" s="3">
        <f t="shared" si="1"/>
        <v>48</v>
      </c>
      <c r="H42" s="3">
        <v>0</v>
      </c>
      <c r="I42" s="4">
        <f t="shared" si="2"/>
        <v>0</v>
      </c>
    </row>
    <row r="43" spans="1:9" x14ac:dyDescent="0.2">
      <c r="A43" s="5">
        <v>2022</v>
      </c>
      <c r="B43" s="5" t="s">
        <v>50</v>
      </c>
      <c r="C43" s="6">
        <v>0.20950000000000002</v>
      </c>
      <c r="D43" s="5">
        <f t="shared" si="3"/>
        <v>29</v>
      </c>
      <c r="E43" s="5">
        <v>7</v>
      </c>
      <c r="F43" s="6">
        <v>2.1999999999999999E-2</v>
      </c>
      <c r="G43" s="5">
        <f t="shared" si="1"/>
        <v>47</v>
      </c>
      <c r="H43" s="5">
        <v>0</v>
      </c>
      <c r="I43" s="6">
        <f t="shared" si="2"/>
        <v>0</v>
      </c>
    </row>
    <row r="44" spans="1:9" x14ac:dyDescent="0.2">
      <c r="A44" s="3">
        <v>2022</v>
      </c>
      <c r="B44" s="3" t="s">
        <v>51</v>
      </c>
      <c r="C44" s="4">
        <v>0.16249999999999998</v>
      </c>
      <c r="D44" s="3">
        <f t="shared" si="3"/>
        <v>48</v>
      </c>
      <c r="E44" s="3">
        <v>81</v>
      </c>
      <c r="F44" s="4">
        <v>5.8999999999999997E-2</v>
      </c>
      <c r="G44" s="3">
        <f t="shared" si="1"/>
        <v>36</v>
      </c>
      <c r="H44" s="3">
        <v>3</v>
      </c>
      <c r="I44" s="4">
        <f t="shared" si="2"/>
        <v>3.7037037037037035E-2</v>
      </c>
    </row>
    <row r="45" spans="1:9" x14ac:dyDescent="0.2">
      <c r="A45" s="5">
        <v>2022</v>
      </c>
      <c r="B45" s="5" t="s">
        <v>52</v>
      </c>
      <c r="C45" s="6">
        <v>0.19999999999999996</v>
      </c>
      <c r="D45" s="5">
        <f t="shared" si="3"/>
        <v>31</v>
      </c>
      <c r="E45" s="5">
        <v>7</v>
      </c>
      <c r="F45" s="6">
        <v>6.0999999999999999E-2</v>
      </c>
      <c r="G45" s="5">
        <f t="shared" si="1"/>
        <v>35</v>
      </c>
      <c r="H45" s="5">
        <v>0</v>
      </c>
      <c r="I45" s="6">
        <f t="shared" si="2"/>
        <v>0</v>
      </c>
    </row>
    <row r="46" spans="1:9" x14ac:dyDescent="0.2">
      <c r="A46" s="3">
        <v>2022</v>
      </c>
      <c r="B46" s="3" t="s">
        <v>53</v>
      </c>
      <c r="C46" s="4">
        <v>0.21799999999999997</v>
      </c>
      <c r="D46" s="3">
        <f t="shared" si="3"/>
        <v>18</v>
      </c>
      <c r="E46" s="3">
        <v>2</v>
      </c>
      <c r="F46" s="4">
        <v>5.7000000000000002E-2</v>
      </c>
      <c r="G46" s="3">
        <f t="shared" si="1"/>
        <v>37</v>
      </c>
      <c r="H46" s="3">
        <v>0</v>
      </c>
      <c r="I46" s="4">
        <f t="shared" si="2"/>
        <v>0</v>
      </c>
    </row>
    <row r="47" spans="1:9" x14ac:dyDescent="0.2">
      <c r="A47" s="5">
        <v>2022</v>
      </c>
      <c r="B47" s="5" t="s">
        <v>54</v>
      </c>
      <c r="C47" s="6">
        <v>0.18889999999999996</v>
      </c>
      <c r="D47" s="5">
        <f t="shared" si="3"/>
        <v>38</v>
      </c>
      <c r="E47" s="5">
        <v>24</v>
      </c>
      <c r="F47" s="6">
        <v>7.5999999999999998E-2</v>
      </c>
      <c r="G47" s="5">
        <f t="shared" si="1"/>
        <v>32</v>
      </c>
      <c r="H47" s="5">
        <v>0</v>
      </c>
      <c r="I47" s="6">
        <f t="shared" si="2"/>
        <v>0</v>
      </c>
    </row>
    <row r="48" spans="1:9" x14ac:dyDescent="0.2">
      <c r="A48" s="3">
        <v>2022</v>
      </c>
      <c r="B48" s="3" t="s">
        <v>55</v>
      </c>
      <c r="C48" s="4">
        <v>0.16339999999999999</v>
      </c>
      <c r="D48" s="3">
        <f t="shared" si="3"/>
        <v>47</v>
      </c>
      <c r="E48" s="3">
        <v>56</v>
      </c>
      <c r="F48" s="4">
        <v>0.26600000000000001</v>
      </c>
      <c r="G48" s="3">
        <f t="shared" si="1"/>
        <v>3</v>
      </c>
      <c r="H48" s="3">
        <v>1</v>
      </c>
      <c r="I48" s="4">
        <f t="shared" si="2"/>
        <v>1.7857142857142856E-2</v>
      </c>
    </row>
    <row r="49" spans="1:9" x14ac:dyDescent="0.2">
      <c r="A49" s="5">
        <v>2022</v>
      </c>
      <c r="B49" s="5" t="s">
        <v>56</v>
      </c>
      <c r="C49" s="6">
        <v>0.21120000000000005</v>
      </c>
      <c r="D49" s="5">
        <f t="shared" si="3"/>
        <v>27</v>
      </c>
      <c r="E49" s="5">
        <v>16</v>
      </c>
      <c r="F49" s="6">
        <v>0.128</v>
      </c>
      <c r="G49" s="5">
        <f t="shared" si="1"/>
        <v>18</v>
      </c>
      <c r="H49" s="5">
        <v>0</v>
      </c>
      <c r="I49" s="6">
        <f t="shared" si="2"/>
        <v>0</v>
      </c>
    </row>
    <row r="50" spans="1:9" x14ac:dyDescent="0.2">
      <c r="A50" s="3">
        <v>2022</v>
      </c>
      <c r="B50" s="3" t="s">
        <v>57</v>
      </c>
      <c r="C50" s="4">
        <v>0.16990000000000005</v>
      </c>
      <c r="D50" s="3">
        <f t="shared" si="3"/>
        <v>44</v>
      </c>
      <c r="E50" s="3">
        <v>84</v>
      </c>
      <c r="F50" s="4">
        <v>0.217</v>
      </c>
      <c r="G50" s="3">
        <f t="shared" si="1"/>
        <v>6</v>
      </c>
      <c r="H50" s="3">
        <v>0</v>
      </c>
      <c r="I50" s="4">
        <f t="shared" si="2"/>
        <v>0</v>
      </c>
    </row>
    <row r="51" spans="1:9" x14ac:dyDescent="0.2">
      <c r="A51" s="5">
        <v>2022</v>
      </c>
      <c r="B51" s="5" t="s">
        <v>58</v>
      </c>
      <c r="C51" s="6">
        <v>0.23660000000000003</v>
      </c>
      <c r="D51" s="5">
        <f t="shared" si="3"/>
        <v>11</v>
      </c>
      <c r="E51" s="5">
        <v>16</v>
      </c>
      <c r="F51" s="6">
        <v>0.36799999999999999</v>
      </c>
      <c r="G51" s="5">
        <f t="shared" si="1"/>
        <v>1</v>
      </c>
      <c r="H51" s="5">
        <v>0</v>
      </c>
      <c r="I51" s="6">
        <f t="shared" si="2"/>
        <v>0</v>
      </c>
    </row>
    <row r="52" spans="1:9" x14ac:dyDescent="0.2">
      <c r="A52" s="3">
        <v>2022</v>
      </c>
      <c r="B52" s="3" t="s">
        <v>59</v>
      </c>
      <c r="C52" s="4">
        <v>0.16549999999999998</v>
      </c>
      <c r="D52" s="3" t="str">
        <f t="shared" si="3"/>
        <v/>
      </c>
      <c r="E52" s="3">
        <v>0</v>
      </c>
      <c r="F52" s="4">
        <v>0</v>
      </c>
      <c r="G52" s="3" t="str">
        <f>IF(OR(B52="District of Columbia",B52="Puerto Rico"),"",1+COUNTIFS($A$2:$A$157,A52,$F$2:$F$157,"&gt;"&amp;F52,$B$2:$B$157,"&lt;&gt;District of Columbia",$B$2:$B$157,"&lt;&gt;Puerto Rico"))</f>
        <v/>
      </c>
      <c r="H52" s="3">
        <v>0</v>
      </c>
      <c r="I52" s="4" t="str">
        <f>IF(E52&gt;0,H52/E52,"")</f>
        <v/>
      </c>
    </row>
    <row r="53" spans="1:9" x14ac:dyDescent="0.2">
      <c r="A53" s="5">
        <v>2022</v>
      </c>
      <c r="B53" s="5" t="s">
        <v>60</v>
      </c>
      <c r="C53" s="6">
        <v>8.5699999999999998E-2</v>
      </c>
      <c r="D53" s="5" t="str">
        <f t="shared" si="3"/>
        <v/>
      </c>
      <c r="E53" s="5">
        <v>0</v>
      </c>
      <c r="F53" s="6">
        <v>0</v>
      </c>
      <c r="G53" s="5" t="str">
        <f>IF(OR(B53="District of Columbia",B53="Puerto Rico"),"",1+COUNTIFS($A$2:$A$157,A53,$F$2:$F$157,"&gt;"&amp;F53,$B$2:$B$157,"&lt;&gt;District of Columbia",$B$2:$B$157,"&lt;&gt;Puerto Rico"))</f>
        <v/>
      </c>
      <c r="H53" s="5">
        <v>0</v>
      </c>
      <c r="I53" s="6" t="str">
        <f>IF(E53&gt;0,H53/E53,"")</f>
        <v/>
      </c>
    </row>
    <row r="54" spans="1:9" x14ac:dyDescent="0.2">
      <c r="A54" s="3">
        <v>2023</v>
      </c>
      <c r="B54" s="3" t="s">
        <v>9</v>
      </c>
      <c r="C54" s="4">
        <v>0.25700000000000001</v>
      </c>
      <c r="D54" s="3">
        <f t="shared" si="3"/>
        <v>5</v>
      </c>
      <c r="E54" s="3">
        <v>1</v>
      </c>
      <c r="F54" s="4">
        <v>4.0000000000000001E-3</v>
      </c>
      <c r="G54" s="3">
        <f>IF(OR(B54="District of Columbia",B54="Puerto Rico"),"",1+COUNTIFS($A$2:$A$157,A54,$F$2:$F$157,"&gt;"&amp;F54,$B$2:$B$157,"&lt;&gt;District of Columbia",$B$2:$B$157,"&lt;&gt;Puerto Rico"))</f>
        <v>50</v>
      </c>
      <c r="H54" s="3">
        <v>0</v>
      </c>
      <c r="I54" s="4">
        <f>IF(E54&gt;0,H54/E54,"")</f>
        <v>0</v>
      </c>
    </row>
    <row r="55" spans="1:9" x14ac:dyDescent="0.2">
      <c r="A55" s="5">
        <v>2023</v>
      </c>
      <c r="B55" s="5" t="s">
        <v>10</v>
      </c>
      <c r="C55" s="6">
        <v>0.18979999999999997</v>
      </c>
      <c r="D55" s="5">
        <f t="shared" si="3"/>
        <v>37</v>
      </c>
      <c r="E55" s="5">
        <v>2</v>
      </c>
      <c r="F55" s="6">
        <v>0.1</v>
      </c>
      <c r="G55" s="5">
        <f>IF(OR(B55="District of Columbia",B55="Puerto Rico"),"",1+COUNTIFS($A$2:$A$157,A55,$F$2:$F$157,"&gt;"&amp;F55,$B$2:$B$157,"&lt;&gt;District of Columbia",$B$2:$B$157,"&lt;&gt;Puerto Rico"))</f>
        <v>25</v>
      </c>
      <c r="H55" s="5">
        <v>0</v>
      </c>
      <c r="I55" s="6">
        <f>IF(E55&gt;0,H55/E55,"")</f>
        <v>0</v>
      </c>
    </row>
    <row r="56" spans="1:9" x14ac:dyDescent="0.2">
      <c r="A56" s="3">
        <v>2023</v>
      </c>
      <c r="B56" s="3" t="s">
        <v>11</v>
      </c>
      <c r="C56" s="4">
        <v>0.19940000000000002</v>
      </c>
      <c r="D56" s="3">
        <f t="shared" si="3"/>
        <v>31</v>
      </c>
      <c r="E56" s="3">
        <v>13</v>
      </c>
      <c r="F56" s="4">
        <v>7.6999999999999999E-2</v>
      </c>
      <c r="G56" s="3">
        <f t="shared" ref="G56:G103" si="4">IF(OR(B56="District of Columbia",B56="Puerto Rico"),"",1+COUNTIFS($A$2:$A$157,A56,$F$2:$F$157,"&gt;"&amp;F56,$B$2:$B$157,"&lt;&gt;District of Columbia",$B$2:$B$157,"&lt;&gt;Puerto Rico"))</f>
        <v>32</v>
      </c>
      <c r="H56" s="3">
        <v>0</v>
      </c>
      <c r="I56" s="4">
        <f t="shared" ref="I56:I103" si="5">IF(E56&gt;0,H56/E56,"")</f>
        <v>0</v>
      </c>
    </row>
    <row r="57" spans="1:9" x14ac:dyDescent="0.2">
      <c r="A57" s="5">
        <v>2023</v>
      </c>
      <c r="B57" s="5" t="s">
        <v>12</v>
      </c>
      <c r="C57" s="6">
        <v>0.16759999999999997</v>
      </c>
      <c r="D57" s="5">
        <f t="shared" si="3"/>
        <v>46</v>
      </c>
      <c r="E57" s="5">
        <v>7</v>
      </c>
      <c r="F57" s="6">
        <v>3.1E-2</v>
      </c>
      <c r="G57" s="5">
        <f t="shared" si="4"/>
        <v>47</v>
      </c>
      <c r="H57" s="5">
        <v>0</v>
      </c>
      <c r="I57" s="6">
        <f t="shared" si="5"/>
        <v>0</v>
      </c>
    </row>
    <row r="58" spans="1:9" x14ac:dyDescent="0.2">
      <c r="A58" s="3">
        <v>2023</v>
      </c>
      <c r="B58" s="3" t="s">
        <v>13</v>
      </c>
      <c r="C58" s="4">
        <v>0.21719999999999995</v>
      </c>
      <c r="D58" s="3">
        <f t="shared" si="3"/>
        <v>23</v>
      </c>
      <c r="E58" s="3">
        <v>202</v>
      </c>
      <c r="F58" s="4">
        <v>0.16300000000000001</v>
      </c>
      <c r="G58" s="3">
        <f t="shared" si="4"/>
        <v>13</v>
      </c>
      <c r="H58" s="3">
        <v>1</v>
      </c>
      <c r="I58" s="4">
        <f t="shared" si="5"/>
        <v>4.9504950495049506E-3</v>
      </c>
    </row>
    <row r="59" spans="1:9" x14ac:dyDescent="0.2">
      <c r="A59" s="5">
        <v>2023</v>
      </c>
      <c r="B59" s="5" t="s">
        <v>14</v>
      </c>
      <c r="C59" s="6">
        <v>0.22089999999999999</v>
      </c>
      <c r="D59" s="5">
        <f t="shared" si="3"/>
        <v>18</v>
      </c>
      <c r="E59" s="5">
        <v>20</v>
      </c>
      <c r="F59" s="6">
        <v>9.0999999999999998E-2</v>
      </c>
      <c r="G59" s="5">
        <f t="shared" si="4"/>
        <v>29</v>
      </c>
      <c r="H59" s="5">
        <v>1</v>
      </c>
      <c r="I59" s="6">
        <f t="shared" si="5"/>
        <v>0.05</v>
      </c>
    </row>
    <row r="60" spans="1:9" x14ac:dyDescent="0.2">
      <c r="A60" s="3">
        <v>2023</v>
      </c>
      <c r="B60" s="3" t="s">
        <v>15</v>
      </c>
      <c r="C60" s="4">
        <v>0.23860000000000003</v>
      </c>
      <c r="D60" s="3">
        <f t="shared" si="3"/>
        <v>10</v>
      </c>
      <c r="E60" s="3">
        <v>17</v>
      </c>
      <c r="F60" s="4">
        <v>8.4000000000000005E-2</v>
      </c>
      <c r="G60" s="3">
        <f t="shared" si="4"/>
        <v>31</v>
      </c>
      <c r="H60" s="3">
        <v>0</v>
      </c>
      <c r="I60" s="4">
        <f t="shared" si="5"/>
        <v>0</v>
      </c>
    </row>
    <row r="61" spans="1:9" x14ac:dyDescent="0.2">
      <c r="A61" s="5">
        <v>2023</v>
      </c>
      <c r="B61" s="5" t="s">
        <v>16</v>
      </c>
      <c r="C61" s="6">
        <v>0.14780000000000004</v>
      </c>
      <c r="D61" s="5">
        <f t="shared" si="3"/>
        <v>49</v>
      </c>
      <c r="E61" s="5">
        <v>10</v>
      </c>
      <c r="F61" s="6">
        <v>0.20499999999999999</v>
      </c>
      <c r="G61" s="5">
        <f t="shared" si="4"/>
        <v>5</v>
      </c>
      <c r="H61" s="5">
        <v>0</v>
      </c>
      <c r="I61" s="6">
        <f t="shared" si="5"/>
        <v>0</v>
      </c>
    </row>
    <row r="62" spans="1:9" x14ac:dyDescent="0.2">
      <c r="A62" s="3">
        <v>2023</v>
      </c>
      <c r="B62" s="3" t="s">
        <v>17</v>
      </c>
      <c r="C62" s="4">
        <v>0.15659999999999996</v>
      </c>
      <c r="D62" s="3">
        <f t="shared" si="3"/>
        <v>48</v>
      </c>
      <c r="E62" s="3">
        <v>27</v>
      </c>
      <c r="F62" s="4">
        <v>3.6999999999999998E-2</v>
      </c>
      <c r="G62" s="3">
        <f t="shared" si="4"/>
        <v>45</v>
      </c>
      <c r="H62" s="3">
        <v>0</v>
      </c>
      <c r="I62" s="4">
        <f t="shared" si="5"/>
        <v>0</v>
      </c>
    </row>
    <row r="63" spans="1:9" x14ac:dyDescent="0.2">
      <c r="A63" s="5">
        <v>2023</v>
      </c>
      <c r="B63" s="5" t="s">
        <v>18</v>
      </c>
      <c r="C63" s="6">
        <v>0.23260000000000003</v>
      </c>
      <c r="D63" s="5">
        <f t="shared" si="3"/>
        <v>12</v>
      </c>
      <c r="E63" s="5">
        <v>45</v>
      </c>
      <c r="F63" s="6">
        <v>8.5999999999999993E-2</v>
      </c>
      <c r="G63" s="5">
        <f t="shared" si="4"/>
        <v>30</v>
      </c>
      <c r="H63" s="5">
        <v>0</v>
      </c>
      <c r="I63" s="6">
        <f t="shared" si="5"/>
        <v>0</v>
      </c>
    </row>
    <row r="64" spans="1:9" x14ac:dyDescent="0.2">
      <c r="A64" s="3">
        <v>2023</v>
      </c>
      <c r="B64" s="3" t="s">
        <v>19</v>
      </c>
      <c r="C64" s="4">
        <v>0.12139999999999995</v>
      </c>
      <c r="D64" s="3">
        <f t="shared" si="3"/>
        <v>50</v>
      </c>
      <c r="E64" s="3">
        <v>8</v>
      </c>
      <c r="F64" s="4">
        <v>0.16300000000000001</v>
      </c>
      <c r="G64" s="3">
        <f t="shared" si="4"/>
        <v>13</v>
      </c>
      <c r="H64" s="3">
        <v>0</v>
      </c>
      <c r="I64" s="4">
        <f t="shared" si="5"/>
        <v>0</v>
      </c>
    </row>
    <row r="65" spans="1:9" x14ac:dyDescent="0.2">
      <c r="A65" s="5">
        <v>2023</v>
      </c>
      <c r="B65" s="5" t="s">
        <v>20</v>
      </c>
      <c r="C65" s="6">
        <v>0.21850000000000003</v>
      </c>
      <c r="D65" s="5">
        <f t="shared" si="3"/>
        <v>21</v>
      </c>
      <c r="E65" s="5">
        <v>8</v>
      </c>
      <c r="F65" s="6">
        <v>4.9000000000000002E-2</v>
      </c>
      <c r="G65" s="5">
        <f t="shared" si="4"/>
        <v>42</v>
      </c>
      <c r="H65" s="5">
        <v>0</v>
      </c>
      <c r="I65" s="6">
        <f t="shared" si="5"/>
        <v>0</v>
      </c>
    </row>
    <row r="66" spans="1:9" x14ac:dyDescent="0.2">
      <c r="A66" s="3">
        <v>2023</v>
      </c>
      <c r="B66" s="3" t="s">
        <v>21</v>
      </c>
      <c r="C66" s="4">
        <v>0.28610000000000002</v>
      </c>
      <c r="D66" s="3">
        <f t="shared" ref="D66:D97" si="6">IF(OR(B66="District of Columbia",B66="Puerto Rico"),"",1+COUNTIFS($A$2:$A$157,A66,$C$2:$C$157,"&gt;"&amp;C66,$B$2:$B$157,"&lt;&gt;District of Columbia",$B$2:$B$157,"&lt;&gt;Puerto Rico"))</f>
        <v>2</v>
      </c>
      <c r="E66" s="3">
        <v>134</v>
      </c>
      <c r="F66" s="4">
        <v>0.185</v>
      </c>
      <c r="G66" s="3">
        <f t="shared" si="4"/>
        <v>7</v>
      </c>
      <c r="H66" s="3">
        <v>0</v>
      </c>
      <c r="I66" s="4">
        <f t="shared" si="5"/>
        <v>0</v>
      </c>
    </row>
    <row r="67" spans="1:9" x14ac:dyDescent="0.2">
      <c r="A67" s="5">
        <v>2023</v>
      </c>
      <c r="B67" s="5" t="s">
        <v>22</v>
      </c>
      <c r="C67" s="6">
        <v>0.17720000000000002</v>
      </c>
      <c r="D67" s="5">
        <f t="shared" si="6"/>
        <v>41</v>
      </c>
      <c r="E67" s="5">
        <v>70</v>
      </c>
      <c r="F67" s="6">
        <v>0.13200000000000001</v>
      </c>
      <c r="G67" s="5">
        <f t="shared" si="4"/>
        <v>22</v>
      </c>
      <c r="H67" s="5">
        <v>0</v>
      </c>
      <c r="I67" s="6">
        <f t="shared" si="5"/>
        <v>0</v>
      </c>
    </row>
    <row r="68" spans="1:9" x14ac:dyDescent="0.2">
      <c r="A68" s="3">
        <v>2023</v>
      </c>
      <c r="B68" s="3" t="s">
        <v>23</v>
      </c>
      <c r="C68" s="4">
        <v>0.21999999999999997</v>
      </c>
      <c r="D68" s="3">
        <f t="shared" si="6"/>
        <v>19</v>
      </c>
      <c r="E68" s="3">
        <v>45</v>
      </c>
      <c r="F68" s="4">
        <v>9.1999999999999998E-2</v>
      </c>
      <c r="G68" s="3">
        <f t="shared" si="4"/>
        <v>27</v>
      </c>
      <c r="H68" s="3">
        <v>0</v>
      </c>
      <c r="I68" s="4">
        <f t="shared" si="5"/>
        <v>0</v>
      </c>
    </row>
    <row r="69" spans="1:9" x14ac:dyDescent="0.2">
      <c r="A69" s="5">
        <v>2023</v>
      </c>
      <c r="B69" s="5" t="s">
        <v>24</v>
      </c>
      <c r="C69" s="6">
        <v>0.23160000000000003</v>
      </c>
      <c r="D69" s="5">
        <f t="shared" si="6"/>
        <v>13</v>
      </c>
      <c r="E69" s="5">
        <v>96</v>
      </c>
      <c r="F69" s="6">
        <v>0.24099999999999999</v>
      </c>
      <c r="G69" s="5">
        <f t="shared" si="4"/>
        <v>4</v>
      </c>
      <c r="H69" s="5">
        <v>0</v>
      </c>
      <c r="I69" s="6">
        <f t="shared" si="5"/>
        <v>0</v>
      </c>
    </row>
    <row r="70" spans="1:9" x14ac:dyDescent="0.2">
      <c r="A70" s="3">
        <v>2023</v>
      </c>
      <c r="B70" s="3" t="s">
        <v>25</v>
      </c>
      <c r="C70" s="4">
        <v>0.19520000000000004</v>
      </c>
      <c r="D70" s="3">
        <f t="shared" si="6"/>
        <v>35</v>
      </c>
      <c r="E70" s="3">
        <v>2</v>
      </c>
      <c r="F70" s="4">
        <v>7.0000000000000001E-3</v>
      </c>
      <c r="G70" s="3">
        <f t="shared" si="4"/>
        <v>49</v>
      </c>
      <c r="H70" s="3">
        <v>0</v>
      </c>
      <c r="I70" s="4">
        <f t="shared" si="5"/>
        <v>0</v>
      </c>
    </row>
    <row r="71" spans="1:9" x14ac:dyDescent="0.2">
      <c r="A71" s="5">
        <v>2023</v>
      </c>
      <c r="B71" s="5" t="s">
        <v>26</v>
      </c>
      <c r="C71" s="6">
        <v>0.26559999999999995</v>
      </c>
      <c r="D71" s="5">
        <f t="shared" si="6"/>
        <v>3</v>
      </c>
      <c r="E71" s="5">
        <v>20</v>
      </c>
      <c r="F71" s="6">
        <v>7.3999999999999996E-2</v>
      </c>
      <c r="G71" s="5">
        <f t="shared" si="4"/>
        <v>34</v>
      </c>
      <c r="H71" s="5">
        <v>0</v>
      </c>
      <c r="I71" s="6">
        <f t="shared" si="5"/>
        <v>0</v>
      </c>
    </row>
    <row r="72" spans="1:9" x14ac:dyDescent="0.2">
      <c r="A72" s="3">
        <v>2023</v>
      </c>
      <c r="B72" s="3" t="s">
        <v>27</v>
      </c>
      <c r="C72" s="4">
        <v>0.22299999999999998</v>
      </c>
      <c r="D72" s="3">
        <f t="shared" si="6"/>
        <v>15</v>
      </c>
      <c r="E72" s="3">
        <v>6</v>
      </c>
      <c r="F72" s="4">
        <v>6.9000000000000006E-2</v>
      </c>
      <c r="G72" s="3">
        <f t="shared" si="4"/>
        <v>36</v>
      </c>
      <c r="H72" s="3">
        <v>0</v>
      </c>
      <c r="I72" s="4">
        <f t="shared" si="5"/>
        <v>0</v>
      </c>
    </row>
    <row r="73" spans="1:9" x14ac:dyDescent="0.2">
      <c r="A73" s="5">
        <v>2023</v>
      </c>
      <c r="B73" s="5" t="s">
        <v>28</v>
      </c>
      <c r="C73" s="6">
        <v>0.17959999999999998</v>
      </c>
      <c r="D73" s="5">
        <f t="shared" si="6"/>
        <v>40</v>
      </c>
      <c r="E73" s="5">
        <v>11</v>
      </c>
      <c r="F73" s="6">
        <v>4.3999999999999997E-2</v>
      </c>
      <c r="G73" s="5">
        <f t="shared" si="4"/>
        <v>43</v>
      </c>
      <c r="H73" s="5">
        <v>0</v>
      </c>
      <c r="I73" s="6">
        <f t="shared" si="5"/>
        <v>0</v>
      </c>
    </row>
    <row r="74" spans="1:9" x14ac:dyDescent="0.2">
      <c r="A74" s="3">
        <v>2023</v>
      </c>
      <c r="B74" s="3" t="s">
        <v>29</v>
      </c>
      <c r="C74" s="4">
        <v>0.24809999999999999</v>
      </c>
      <c r="D74" s="3">
        <f t="shared" si="6"/>
        <v>7</v>
      </c>
      <c r="E74" s="3">
        <v>59</v>
      </c>
      <c r="F74" s="4">
        <v>0.16600000000000001</v>
      </c>
      <c r="G74" s="3">
        <f t="shared" si="4"/>
        <v>12</v>
      </c>
      <c r="H74" s="3">
        <v>0</v>
      </c>
      <c r="I74" s="4">
        <f t="shared" si="5"/>
        <v>0</v>
      </c>
    </row>
    <row r="75" spans="1:9" x14ac:dyDescent="0.2">
      <c r="A75" s="5">
        <v>2023</v>
      </c>
      <c r="B75" s="5" t="s">
        <v>30</v>
      </c>
      <c r="C75" s="6">
        <v>0.20169999999999999</v>
      </c>
      <c r="D75" s="5">
        <f t="shared" si="6"/>
        <v>28</v>
      </c>
      <c r="E75" s="5">
        <v>69</v>
      </c>
      <c r="F75" s="6">
        <v>0.14699999999999999</v>
      </c>
      <c r="G75" s="5">
        <f t="shared" si="4"/>
        <v>16</v>
      </c>
      <c r="H75" s="5">
        <v>0</v>
      </c>
      <c r="I75" s="6">
        <f t="shared" si="5"/>
        <v>0</v>
      </c>
    </row>
    <row r="76" spans="1:9" x14ac:dyDescent="0.2">
      <c r="A76" s="3">
        <v>2023</v>
      </c>
      <c r="B76" s="3" t="s">
        <v>31</v>
      </c>
      <c r="C76" s="4">
        <v>0.19720000000000004</v>
      </c>
      <c r="D76" s="3">
        <f t="shared" si="6"/>
        <v>33</v>
      </c>
      <c r="E76" s="3">
        <v>47</v>
      </c>
      <c r="F76" s="4">
        <v>0.13</v>
      </c>
      <c r="G76" s="3">
        <f t="shared" si="4"/>
        <v>23</v>
      </c>
      <c r="H76" s="3">
        <v>1</v>
      </c>
      <c r="I76" s="4">
        <f t="shared" si="5"/>
        <v>2.1276595744680851E-2</v>
      </c>
    </row>
    <row r="77" spans="1:9" x14ac:dyDescent="0.2">
      <c r="A77" s="5">
        <v>2023</v>
      </c>
      <c r="B77" s="5" t="s">
        <v>32</v>
      </c>
      <c r="C77" s="6">
        <v>0.255</v>
      </c>
      <c r="D77" s="5">
        <f t="shared" si="6"/>
        <v>6</v>
      </c>
      <c r="E77" s="5">
        <v>13</v>
      </c>
      <c r="F77" s="6">
        <v>6.4000000000000001E-2</v>
      </c>
      <c r="G77" s="5">
        <f t="shared" si="4"/>
        <v>37</v>
      </c>
      <c r="H77" s="5">
        <v>0</v>
      </c>
      <c r="I77" s="6">
        <f t="shared" si="5"/>
        <v>0</v>
      </c>
    </row>
    <row r="78" spans="1:9" x14ac:dyDescent="0.2">
      <c r="A78" s="3">
        <v>2023</v>
      </c>
      <c r="B78" s="3" t="s">
        <v>33</v>
      </c>
      <c r="C78" s="4">
        <v>0.29459999999999997</v>
      </c>
      <c r="D78" s="3">
        <f t="shared" si="6"/>
        <v>1</v>
      </c>
      <c r="E78" s="3">
        <v>49</v>
      </c>
      <c r="F78" s="4">
        <v>9.1999999999999998E-2</v>
      </c>
      <c r="G78" s="3">
        <f t="shared" si="4"/>
        <v>27</v>
      </c>
      <c r="H78" s="3">
        <v>0</v>
      </c>
      <c r="I78" s="4">
        <f t="shared" si="5"/>
        <v>0</v>
      </c>
    </row>
    <row r="79" spans="1:9" x14ac:dyDescent="0.2">
      <c r="A79" s="5">
        <v>2023</v>
      </c>
      <c r="B79" s="5" t="s">
        <v>34</v>
      </c>
      <c r="C79" s="6">
        <v>0.22729999999999995</v>
      </c>
      <c r="D79" s="5">
        <f t="shared" si="6"/>
        <v>14</v>
      </c>
      <c r="E79" s="5">
        <v>13</v>
      </c>
      <c r="F79" s="6">
        <v>0.182</v>
      </c>
      <c r="G79" s="5">
        <f t="shared" si="4"/>
        <v>8</v>
      </c>
      <c r="H79" s="5">
        <v>0</v>
      </c>
      <c r="I79" s="6">
        <f t="shared" si="5"/>
        <v>0</v>
      </c>
    </row>
    <row r="80" spans="1:9" x14ac:dyDescent="0.2">
      <c r="A80" s="3">
        <v>2023</v>
      </c>
      <c r="B80" s="3" t="s">
        <v>35</v>
      </c>
      <c r="C80" s="4">
        <v>0.2228</v>
      </c>
      <c r="D80" s="3">
        <f t="shared" si="6"/>
        <v>16</v>
      </c>
      <c r="E80" s="3">
        <v>29</v>
      </c>
      <c r="F80" s="4">
        <v>0.13300000000000001</v>
      </c>
      <c r="G80" s="3">
        <f t="shared" si="4"/>
        <v>19</v>
      </c>
      <c r="H80" s="3">
        <v>0</v>
      </c>
      <c r="I80" s="4">
        <f t="shared" si="5"/>
        <v>0</v>
      </c>
    </row>
    <row r="81" spans="1:9" x14ac:dyDescent="0.2">
      <c r="A81" s="5">
        <v>2023</v>
      </c>
      <c r="B81" s="5" t="s">
        <v>36</v>
      </c>
      <c r="C81" s="6">
        <v>0.20140000000000002</v>
      </c>
      <c r="D81" s="5">
        <f t="shared" si="6"/>
        <v>29</v>
      </c>
      <c r="E81" s="5">
        <v>16</v>
      </c>
      <c r="F81" s="6">
        <v>0.24199999999999999</v>
      </c>
      <c r="G81" s="5">
        <f t="shared" si="4"/>
        <v>3</v>
      </c>
      <c r="H81" s="5">
        <v>0</v>
      </c>
      <c r="I81" s="6">
        <f t="shared" si="5"/>
        <v>0</v>
      </c>
    </row>
    <row r="82" spans="1:9" x14ac:dyDescent="0.2">
      <c r="A82" s="3">
        <v>2023</v>
      </c>
      <c r="B82" s="3" t="s">
        <v>37</v>
      </c>
      <c r="C82" s="4">
        <v>0.21709999999999996</v>
      </c>
      <c r="D82" s="3">
        <f t="shared" si="6"/>
        <v>24</v>
      </c>
      <c r="E82" s="3">
        <v>12</v>
      </c>
      <c r="F82" s="4">
        <v>0.14899999999999999</v>
      </c>
      <c r="G82" s="3">
        <f t="shared" si="4"/>
        <v>15</v>
      </c>
      <c r="H82" s="3">
        <v>0</v>
      </c>
      <c r="I82" s="4">
        <f t="shared" si="5"/>
        <v>0</v>
      </c>
    </row>
    <row r="83" spans="1:9" x14ac:dyDescent="0.2">
      <c r="A83" s="5">
        <v>2023</v>
      </c>
      <c r="B83" s="5" t="s">
        <v>38</v>
      </c>
      <c r="C83" s="6">
        <v>0.19599999999999995</v>
      </c>
      <c r="D83" s="5">
        <f t="shared" si="6"/>
        <v>34</v>
      </c>
      <c r="E83" s="5">
        <v>16</v>
      </c>
      <c r="F83" s="6">
        <v>0.04</v>
      </c>
      <c r="G83" s="5">
        <f t="shared" si="4"/>
        <v>44</v>
      </c>
      <c r="H83" s="5">
        <v>0</v>
      </c>
      <c r="I83" s="6">
        <f t="shared" si="5"/>
        <v>0</v>
      </c>
    </row>
    <row r="84" spans="1:9" x14ac:dyDescent="0.2">
      <c r="A84" s="3">
        <v>2023</v>
      </c>
      <c r="B84" s="3" t="s">
        <v>39</v>
      </c>
      <c r="C84" s="4">
        <v>0.19110000000000005</v>
      </c>
      <c r="D84" s="3">
        <f t="shared" si="6"/>
        <v>36</v>
      </c>
      <c r="E84" s="3">
        <v>15</v>
      </c>
      <c r="F84" s="4">
        <v>0.20300000000000001</v>
      </c>
      <c r="G84" s="3">
        <f t="shared" si="4"/>
        <v>6</v>
      </c>
      <c r="H84" s="3">
        <v>0</v>
      </c>
      <c r="I84" s="4">
        <f t="shared" si="5"/>
        <v>0</v>
      </c>
    </row>
    <row r="85" spans="1:9" x14ac:dyDescent="0.2">
      <c r="A85" s="5">
        <v>2023</v>
      </c>
      <c r="B85" s="5" t="s">
        <v>40</v>
      </c>
      <c r="C85" s="6">
        <v>0.18100000000000005</v>
      </c>
      <c r="D85" s="5">
        <f t="shared" si="6"/>
        <v>38</v>
      </c>
      <c r="E85" s="5">
        <v>24</v>
      </c>
      <c r="F85" s="6">
        <v>3.3000000000000002E-2</v>
      </c>
      <c r="G85" s="5">
        <f t="shared" si="4"/>
        <v>46</v>
      </c>
      <c r="H85" s="5">
        <v>0</v>
      </c>
      <c r="I85" s="6">
        <f t="shared" si="5"/>
        <v>0</v>
      </c>
    </row>
    <row r="86" spans="1:9" x14ac:dyDescent="0.2">
      <c r="A86" s="3">
        <v>2023</v>
      </c>
      <c r="B86" s="3" t="s">
        <v>41</v>
      </c>
      <c r="C86" s="4">
        <v>0.1724</v>
      </c>
      <c r="D86" s="3">
        <f t="shared" si="6"/>
        <v>43</v>
      </c>
      <c r="E86" s="3">
        <v>36</v>
      </c>
      <c r="F86" s="4">
        <v>6.4000000000000001E-2</v>
      </c>
      <c r="G86" s="3">
        <f t="shared" si="4"/>
        <v>37</v>
      </c>
      <c r="H86" s="3">
        <v>0</v>
      </c>
      <c r="I86" s="4">
        <f t="shared" si="5"/>
        <v>0</v>
      </c>
    </row>
    <row r="87" spans="1:9" x14ac:dyDescent="0.2">
      <c r="A87" s="5">
        <v>2023</v>
      </c>
      <c r="B87" s="5" t="s">
        <v>42</v>
      </c>
      <c r="C87" s="6">
        <v>0.23839999999999995</v>
      </c>
      <c r="D87" s="5">
        <f t="shared" si="6"/>
        <v>11</v>
      </c>
      <c r="E87" s="5">
        <v>9</v>
      </c>
      <c r="F87" s="6">
        <v>0.104</v>
      </c>
      <c r="G87" s="5">
        <f t="shared" si="4"/>
        <v>24</v>
      </c>
      <c r="H87" s="5">
        <v>0</v>
      </c>
      <c r="I87" s="6">
        <f t="shared" si="5"/>
        <v>0</v>
      </c>
    </row>
    <row r="88" spans="1:9" x14ac:dyDescent="0.2">
      <c r="A88" s="3">
        <v>2023</v>
      </c>
      <c r="B88" s="3" t="s">
        <v>43</v>
      </c>
      <c r="C88" s="4">
        <v>0.21779999999999999</v>
      </c>
      <c r="D88" s="3">
        <f t="shared" si="6"/>
        <v>22</v>
      </c>
      <c r="E88" s="3">
        <v>95</v>
      </c>
      <c r="F88" s="4">
        <v>9.6000000000000002E-2</v>
      </c>
      <c r="G88" s="3">
        <f t="shared" si="4"/>
        <v>26</v>
      </c>
      <c r="H88" s="3">
        <v>0</v>
      </c>
      <c r="I88" s="4">
        <f t="shared" si="5"/>
        <v>0</v>
      </c>
    </row>
    <row r="89" spans="1:9" x14ac:dyDescent="0.2">
      <c r="A89" s="5">
        <v>2023</v>
      </c>
      <c r="B89" s="5" t="s">
        <v>44</v>
      </c>
      <c r="C89" s="6">
        <v>0.21940000000000004</v>
      </c>
      <c r="D89" s="5">
        <f t="shared" si="6"/>
        <v>20</v>
      </c>
      <c r="E89" s="5">
        <v>57</v>
      </c>
      <c r="F89" s="6">
        <v>0.17199999999999999</v>
      </c>
      <c r="G89" s="5">
        <f t="shared" si="4"/>
        <v>10</v>
      </c>
      <c r="H89" s="5">
        <v>0</v>
      </c>
      <c r="I89" s="6">
        <f t="shared" si="5"/>
        <v>0</v>
      </c>
    </row>
    <row r="90" spans="1:9" x14ac:dyDescent="0.2">
      <c r="A90" s="3">
        <v>2023</v>
      </c>
      <c r="B90" s="3" t="s">
        <v>45</v>
      </c>
      <c r="C90" s="4">
        <v>0.17190000000000005</v>
      </c>
      <c r="D90" s="3">
        <f t="shared" si="6"/>
        <v>44</v>
      </c>
      <c r="E90" s="3">
        <v>28</v>
      </c>
      <c r="F90" s="4">
        <v>0.17100000000000001</v>
      </c>
      <c r="G90" s="3">
        <f t="shared" si="4"/>
        <v>11</v>
      </c>
      <c r="H90" s="3">
        <v>0</v>
      </c>
      <c r="I90" s="4">
        <f t="shared" si="5"/>
        <v>0</v>
      </c>
    </row>
    <row r="91" spans="1:9" x14ac:dyDescent="0.2">
      <c r="A91" s="5">
        <v>2023</v>
      </c>
      <c r="B91" s="5" t="s">
        <v>46</v>
      </c>
      <c r="C91" s="6">
        <v>0.21399999999999997</v>
      </c>
      <c r="D91" s="5">
        <f t="shared" si="6"/>
        <v>25</v>
      </c>
      <c r="E91" s="5">
        <v>99</v>
      </c>
      <c r="F91" s="6">
        <v>0.13700000000000001</v>
      </c>
      <c r="G91" s="5">
        <f t="shared" si="4"/>
        <v>18</v>
      </c>
      <c r="H91" s="5">
        <v>0</v>
      </c>
      <c r="I91" s="6">
        <f t="shared" si="5"/>
        <v>0</v>
      </c>
    </row>
    <row r="92" spans="1:9" x14ac:dyDescent="0.2">
      <c r="A92" s="3">
        <v>2023</v>
      </c>
      <c r="B92" s="3" t="s">
        <v>47</v>
      </c>
      <c r="C92" s="4">
        <v>0.24629999999999996</v>
      </c>
      <c r="D92" s="3">
        <f t="shared" si="6"/>
        <v>8</v>
      </c>
      <c r="E92" s="3">
        <v>13</v>
      </c>
      <c r="F92" s="4">
        <v>0.13300000000000001</v>
      </c>
      <c r="G92" s="3">
        <f t="shared" si="4"/>
        <v>19</v>
      </c>
      <c r="H92" s="3">
        <v>0</v>
      </c>
      <c r="I92" s="4">
        <f t="shared" si="5"/>
        <v>0</v>
      </c>
    </row>
    <row r="93" spans="1:9" x14ac:dyDescent="0.2">
      <c r="A93" s="5">
        <v>2023</v>
      </c>
      <c r="B93" s="5" t="s">
        <v>48</v>
      </c>
      <c r="C93" s="6">
        <v>0.20079999999999998</v>
      </c>
      <c r="D93" s="5">
        <f t="shared" si="6"/>
        <v>30</v>
      </c>
      <c r="E93" s="5">
        <v>12</v>
      </c>
      <c r="F93" s="6">
        <v>5.2999999999999999E-2</v>
      </c>
      <c r="G93" s="5">
        <f t="shared" si="4"/>
        <v>41</v>
      </c>
      <c r="H93" s="5">
        <v>0</v>
      </c>
      <c r="I93" s="6">
        <f t="shared" si="5"/>
        <v>0</v>
      </c>
    </row>
    <row r="94" spans="1:9" x14ac:dyDescent="0.2">
      <c r="A94" s="3">
        <v>2023</v>
      </c>
      <c r="B94" s="3" t="s">
        <v>49</v>
      </c>
      <c r="C94" s="4">
        <v>0.24480000000000002</v>
      </c>
      <c r="D94" s="3">
        <f t="shared" si="6"/>
        <v>9</v>
      </c>
      <c r="E94" s="3">
        <v>6</v>
      </c>
      <c r="F94" s="4">
        <v>5.8999999999999997E-2</v>
      </c>
      <c r="G94" s="3">
        <f t="shared" si="4"/>
        <v>39</v>
      </c>
      <c r="H94" s="3">
        <v>0</v>
      </c>
      <c r="I94" s="4">
        <f t="shared" si="5"/>
        <v>0</v>
      </c>
    </row>
    <row r="95" spans="1:9" x14ac:dyDescent="0.2">
      <c r="A95" s="5">
        <v>2023</v>
      </c>
      <c r="B95" s="5" t="s">
        <v>50</v>
      </c>
      <c r="C95" s="6">
        <v>0.2056</v>
      </c>
      <c r="D95" s="5">
        <f t="shared" si="6"/>
        <v>26</v>
      </c>
      <c r="E95" s="5">
        <v>10</v>
      </c>
      <c r="F95" s="6">
        <v>1.9E-2</v>
      </c>
      <c r="G95" s="5">
        <f t="shared" si="4"/>
        <v>48</v>
      </c>
      <c r="H95" s="5">
        <v>0</v>
      </c>
      <c r="I95" s="6">
        <f t="shared" si="5"/>
        <v>0</v>
      </c>
    </row>
    <row r="96" spans="1:9" x14ac:dyDescent="0.2">
      <c r="A96" s="3">
        <v>2023</v>
      </c>
      <c r="B96" s="3" t="s">
        <v>51</v>
      </c>
      <c r="C96" s="4">
        <v>0.15669999999999995</v>
      </c>
      <c r="D96" s="3">
        <f t="shared" si="6"/>
        <v>47</v>
      </c>
      <c r="E96" s="3">
        <v>102</v>
      </c>
      <c r="F96" s="4">
        <v>7.0000000000000007E-2</v>
      </c>
      <c r="G96" s="3">
        <f t="shared" si="4"/>
        <v>35</v>
      </c>
      <c r="H96" s="3">
        <v>0</v>
      </c>
      <c r="I96" s="4">
        <f t="shared" si="5"/>
        <v>0</v>
      </c>
    </row>
    <row r="97" spans="1:9" x14ac:dyDescent="0.2">
      <c r="A97" s="5">
        <v>2023</v>
      </c>
      <c r="B97" s="5" t="s">
        <v>52</v>
      </c>
      <c r="C97" s="6">
        <v>0.19840000000000002</v>
      </c>
      <c r="D97" s="5">
        <f t="shared" si="6"/>
        <v>32</v>
      </c>
      <c r="E97" s="5">
        <v>17</v>
      </c>
      <c r="F97" s="6">
        <v>0.13300000000000001</v>
      </c>
      <c r="G97" s="5">
        <f t="shared" si="4"/>
        <v>19</v>
      </c>
      <c r="H97" s="5">
        <v>0</v>
      </c>
      <c r="I97" s="6">
        <f t="shared" si="5"/>
        <v>0</v>
      </c>
    </row>
    <row r="98" spans="1:9" x14ac:dyDescent="0.2">
      <c r="A98" s="3">
        <v>2023</v>
      </c>
      <c r="B98" s="3" t="s">
        <v>53</v>
      </c>
      <c r="C98" s="4">
        <v>0.22199999999999998</v>
      </c>
      <c r="D98" s="3">
        <f t="shared" ref="D98:D129" si="7">IF(OR(B98="District of Columbia",B98="Puerto Rico"),"",1+COUNTIFS($A$2:$A$157,A98,$C$2:$C$157,"&gt;"&amp;C98,$B$2:$B$157,"&lt;&gt;District of Columbia",$B$2:$B$157,"&lt;&gt;Puerto Rico"))</f>
        <v>17</v>
      </c>
      <c r="E98" s="3">
        <v>2</v>
      </c>
      <c r="F98" s="4">
        <v>5.7000000000000002E-2</v>
      </c>
      <c r="G98" s="3">
        <f t="shared" si="4"/>
        <v>40</v>
      </c>
      <c r="H98" s="3">
        <v>0</v>
      </c>
      <c r="I98" s="4">
        <f t="shared" si="5"/>
        <v>0</v>
      </c>
    </row>
    <row r="99" spans="1:9" x14ac:dyDescent="0.2">
      <c r="A99" s="5">
        <v>2023</v>
      </c>
      <c r="B99" s="5" t="s">
        <v>54</v>
      </c>
      <c r="C99" s="6">
        <v>0.18010000000000004</v>
      </c>
      <c r="D99" s="5">
        <f t="shared" si="7"/>
        <v>39</v>
      </c>
      <c r="E99" s="5">
        <v>22</v>
      </c>
      <c r="F99" s="6">
        <v>7.5999999999999998E-2</v>
      </c>
      <c r="G99" s="5">
        <f t="shared" si="4"/>
        <v>33</v>
      </c>
      <c r="H99" s="5">
        <v>0</v>
      </c>
      <c r="I99" s="6">
        <f t="shared" si="5"/>
        <v>0</v>
      </c>
    </row>
    <row r="100" spans="1:9" x14ac:dyDescent="0.2">
      <c r="A100" s="3">
        <v>2023</v>
      </c>
      <c r="B100" s="3" t="s">
        <v>55</v>
      </c>
      <c r="C100" s="4">
        <v>0.17030000000000001</v>
      </c>
      <c r="D100" s="3">
        <f t="shared" si="7"/>
        <v>45</v>
      </c>
      <c r="E100" s="3">
        <v>64</v>
      </c>
      <c r="F100" s="4">
        <v>0.30499999999999999</v>
      </c>
      <c r="G100" s="3">
        <f t="shared" si="4"/>
        <v>2</v>
      </c>
      <c r="H100" s="3">
        <v>1</v>
      </c>
      <c r="I100" s="4">
        <f t="shared" si="5"/>
        <v>1.5625E-2</v>
      </c>
    </row>
    <row r="101" spans="1:9" x14ac:dyDescent="0.2">
      <c r="A101" s="5">
        <v>2023</v>
      </c>
      <c r="B101" s="5" t="s">
        <v>56</v>
      </c>
      <c r="C101" s="6">
        <v>0.20489999999999997</v>
      </c>
      <c r="D101" s="5">
        <f t="shared" si="7"/>
        <v>27</v>
      </c>
      <c r="E101" s="5">
        <v>18</v>
      </c>
      <c r="F101" s="6">
        <v>0.14399999999999999</v>
      </c>
      <c r="G101" s="5">
        <f t="shared" si="4"/>
        <v>17</v>
      </c>
      <c r="H101" s="5">
        <v>0</v>
      </c>
      <c r="I101" s="6">
        <f t="shared" si="5"/>
        <v>0</v>
      </c>
    </row>
    <row r="102" spans="1:9" x14ac:dyDescent="0.2">
      <c r="A102" s="3">
        <v>2023</v>
      </c>
      <c r="B102" s="3" t="s">
        <v>57</v>
      </c>
      <c r="C102" s="4">
        <v>0.17510000000000003</v>
      </c>
      <c r="D102" s="3">
        <f t="shared" si="7"/>
        <v>42</v>
      </c>
      <c r="E102" s="3">
        <v>70</v>
      </c>
      <c r="F102" s="4">
        <v>0.182</v>
      </c>
      <c r="G102" s="3">
        <f t="shared" si="4"/>
        <v>8</v>
      </c>
      <c r="H102" s="3">
        <v>0</v>
      </c>
      <c r="I102" s="4">
        <f t="shared" si="5"/>
        <v>0</v>
      </c>
    </row>
    <row r="103" spans="1:9" x14ac:dyDescent="0.2">
      <c r="A103" s="5">
        <v>2023</v>
      </c>
      <c r="B103" s="5" t="s">
        <v>58</v>
      </c>
      <c r="C103" s="6">
        <v>0.25919999999999999</v>
      </c>
      <c r="D103" s="5">
        <f t="shared" si="7"/>
        <v>4</v>
      </c>
      <c r="E103" s="5">
        <v>15</v>
      </c>
      <c r="F103" s="6">
        <v>0.35099999999999998</v>
      </c>
      <c r="G103" s="5">
        <f t="shared" si="4"/>
        <v>1</v>
      </c>
      <c r="H103" s="5">
        <v>0</v>
      </c>
      <c r="I103" s="6">
        <f t="shared" si="5"/>
        <v>0</v>
      </c>
    </row>
    <row r="104" spans="1:9" x14ac:dyDescent="0.2">
      <c r="A104" s="3">
        <v>2023</v>
      </c>
      <c r="B104" s="3" t="s">
        <v>59</v>
      </c>
      <c r="C104" s="4">
        <v>0.13829999999999998</v>
      </c>
      <c r="D104" s="3" t="str">
        <f t="shared" si="7"/>
        <v/>
      </c>
      <c r="E104" s="3">
        <v>0</v>
      </c>
      <c r="F104" s="4">
        <v>0</v>
      </c>
      <c r="G104" s="3" t="str">
        <f>IF(OR(B104="District of Columbia",B104="Puerto Rico"),"",1+COUNTIFS($A$2:$A$157,A104,$F$2:$F$157,"&gt;"&amp;F104,$B$2:$B$157,"&lt;&gt;District of Columbia",$B$2:$B$157,"&lt;&gt;Puerto Rico"))</f>
        <v/>
      </c>
      <c r="H104" s="3">
        <v>0</v>
      </c>
      <c r="I104" s="4" t="str">
        <f>IF(E104&gt;0,H104/E104,"")</f>
        <v/>
      </c>
    </row>
    <row r="105" spans="1:9" x14ac:dyDescent="0.2">
      <c r="A105" s="5">
        <v>2023</v>
      </c>
      <c r="B105" s="5" t="s">
        <v>60</v>
      </c>
      <c r="C105" s="6">
        <v>0.19999999999999996</v>
      </c>
      <c r="D105" s="5" t="str">
        <f t="shared" si="7"/>
        <v/>
      </c>
      <c r="E105" s="5">
        <v>0</v>
      </c>
      <c r="F105" s="6">
        <v>0</v>
      </c>
      <c r="G105" s="5" t="str">
        <f>IF(OR(B105="District of Columbia",B105="Puerto Rico"),"",1+COUNTIFS($A$2:$A$157,A105,$F$2:$F$157,"&gt;"&amp;F105,$B$2:$B$157,"&lt;&gt;District of Columbia",$B$2:$B$157,"&lt;&gt;Puerto Rico"))</f>
        <v/>
      </c>
      <c r="H105" s="5">
        <v>0</v>
      </c>
      <c r="I105" s="6" t="str">
        <f>IF(E105&gt;0,H105/E105,"")</f>
        <v/>
      </c>
    </row>
    <row r="106" spans="1:9" x14ac:dyDescent="0.2">
      <c r="A106" s="3">
        <v>2024</v>
      </c>
      <c r="B106" s="3" t="s">
        <v>9</v>
      </c>
      <c r="C106" s="4">
        <v>0.25980000000000003</v>
      </c>
      <c r="D106" s="3">
        <f t="shared" si="7"/>
        <v>6</v>
      </c>
      <c r="E106" s="3">
        <v>3</v>
      </c>
      <c r="F106" s="4">
        <v>8.9999999999999993E-3</v>
      </c>
      <c r="G106" s="3">
        <f>IF(OR(B106="District of Columbia",B106="Puerto Rico"),"",1+COUNTIFS($A$2:$A$157,A106,$F$2:$F$157,"&gt;"&amp;F106,$B$2:$B$157,"&lt;&gt;District of Columbia",$B$2:$B$157,"&lt;&gt;Puerto Rico"))</f>
        <v>49</v>
      </c>
      <c r="H106" s="3">
        <v>0</v>
      </c>
      <c r="I106" s="4">
        <f>IF(E106&gt;0,H106/E106,"")</f>
        <v>0</v>
      </c>
    </row>
    <row r="107" spans="1:9" x14ac:dyDescent="0.2">
      <c r="A107" s="5">
        <v>2024</v>
      </c>
      <c r="B107" s="5" t="s">
        <v>10</v>
      </c>
      <c r="C107" s="6">
        <v>0.16479999999999995</v>
      </c>
      <c r="D107" s="5">
        <f t="shared" si="7"/>
        <v>45</v>
      </c>
      <c r="E107" s="5">
        <v>1</v>
      </c>
      <c r="F107" s="6">
        <v>0.05</v>
      </c>
      <c r="G107" s="5">
        <f>IF(OR(B107="District of Columbia",B107="Puerto Rico"),"",1+COUNTIFS($A$2:$A$157,A107,$F$2:$F$157,"&gt;"&amp;F107,$B$2:$B$157,"&lt;&gt;District of Columbia",$B$2:$B$157,"&lt;&gt;Puerto Rico"))</f>
        <v>41</v>
      </c>
      <c r="H107" s="5">
        <v>0</v>
      </c>
      <c r="I107" s="6">
        <f>IF(E107&gt;0,H107/E107,"")</f>
        <v>0</v>
      </c>
    </row>
    <row r="108" spans="1:9" x14ac:dyDescent="0.2">
      <c r="A108" s="3">
        <v>2024</v>
      </c>
      <c r="B108" s="3" t="s">
        <v>11</v>
      </c>
      <c r="C108" s="4">
        <v>0.18289999999999995</v>
      </c>
      <c r="D108" s="3">
        <f t="shared" si="7"/>
        <v>35</v>
      </c>
      <c r="E108" s="3">
        <v>5</v>
      </c>
      <c r="F108" s="4">
        <v>3.5000000000000003E-2</v>
      </c>
      <c r="G108" s="3">
        <f t="shared" ref="G108:G155" si="8">IF(OR(B108="District of Columbia",B108="Puerto Rico"),"",1+COUNTIFS($A$2:$A$157,A108,$F$2:$F$157,"&gt;"&amp;F108,$B$2:$B$157,"&lt;&gt;District of Columbia",$B$2:$B$157,"&lt;&gt;Puerto Rico"))</f>
        <v>45</v>
      </c>
      <c r="H108" s="3">
        <v>0</v>
      </c>
      <c r="I108" s="4">
        <f t="shared" ref="I108:I155" si="9">IF(E108&gt;0,H108/E108,"")</f>
        <v>0</v>
      </c>
    </row>
    <row r="109" spans="1:9" x14ac:dyDescent="0.2">
      <c r="A109" s="5">
        <v>2024</v>
      </c>
      <c r="B109" s="5" t="s">
        <v>12</v>
      </c>
      <c r="C109" s="6">
        <v>0.1704</v>
      </c>
      <c r="D109" s="5">
        <f t="shared" si="7"/>
        <v>42</v>
      </c>
      <c r="E109" s="5">
        <v>13</v>
      </c>
      <c r="F109" s="6">
        <v>5.8000000000000003E-2</v>
      </c>
      <c r="G109" s="5">
        <f t="shared" si="8"/>
        <v>39</v>
      </c>
      <c r="H109" s="5">
        <v>0</v>
      </c>
      <c r="I109" s="6">
        <f t="shared" si="9"/>
        <v>0</v>
      </c>
    </row>
    <row r="110" spans="1:9" x14ac:dyDescent="0.2">
      <c r="A110" s="3">
        <v>2024</v>
      </c>
      <c r="B110" s="3" t="s">
        <v>13</v>
      </c>
      <c r="C110" s="4">
        <v>0.20609999999999995</v>
      </c>
      <c r="D110" s="3">
        <f t="shared" si="7"/>
        <v>27</v>
      </c>
      <c r="E110" s="3">
        <v>322</v>
      </c>
      <c r="F110" s="4">
        <v>0.25600000000000001</v>
      </c>
      <c r="G110" s="3">
        <f t="shared" si="8"/>
        <v>5</v>
      </c>
      <c r="H110" s="3">
        <v>5</v>
      </c>
      <c r="I110" s="4">
        <f t="shared" si="9"/>
        <v>1.5527950310559006E-2</v>
      </c>
    </row>
    <row r="111" spans="1:9" x14ac:dyDescent="0.2">
      <c r="A111" s="5">
        <v>2024</v>
      </c>
      <c r="B111" s="5" t="s">
        <v>14</v>
      </c>
      <c r="C111" s="6">
        <v>0.23370000000000002</v>
      </c>
      <c r="D111" s="5">
        <f t="shared" si="7"/>
        <v>14</v>
      </c>
      <c r="E111" s="5">
        <v>16</v>
      </c>
      <c r="F111" s="6">
        <v>7.4999999999999997E-2</v>
      </c>
      <c r="G111" s="5">
        <f t="shared" si="8"/>
        <v>35</v>
      </c>
      <c r="H111" s="5">
        <v>0</v>
      </c>
      <c r="I111" s="6">
        <f t="shared" si="9"/>
        <v>0</v>
      </c>
    </row>
    <row r="112" spans="1:9" x14ac:dyDescent="0.2">
      <c r="A112" s="3">
        <v>2024</v>
      </c>
      <c r="B112" s="3" t="s">
        <v>15</v>
      </c>
      <c r="C112" s="4">
        <v>0.23829999999999996</v>
      </c>
      <c r="D112" s="3">
        <f t="shared" si="7"/>
        <v>12</v>
      </c>
      <c r="E112" s="3">
        <v>16</v>
      </c>
      <c r="F112" s="4">
        <v>7.5999999999999998E-2</v>
      </c>
      <c r="G112" s="3">
        <f t="shared" si="8"/>
        <v>33</v>
      </c>
      <c r="H112" s="3">
        <v>0</v>
      </c>
      <c r="I112" s="4">
        <f t="shared" si="9"/>
        <v>0</v>
      </c>
    </row>
    <row r="113" spans="1:9" x14ac:dyDescent="0.2">
      <c r="A113" s="5">
        <v>2024</v>
      </c>
      <c r="B113" s="5" t="s">
        <v>16</v>
      </c>
      <c r="C113" s="6">
        <v>0.14280000000000004</v>
      </c>
      <c r="D113" s="5">
        <f t="shared" si="7"/>
        <v>48</v>
      </c>
      <c r="E113" s="5">
        <v>11</v>
      </c>
      <c r="F113" s="6">
        <v>0.20499999999999999</v>
      </c>
      <c r="G113" s="5">
        <f t="shared" si="8"/>
        <v>11</v>
      </c>
      <c r="H113" s="5">
        <v>0</v>
      </c>
      <c r="I113" s="6">
        <f t="shared" si="9"/>
        <v>0</v>
      </c>
    </row>
    <row r="114" spans="1:9" x14ac:dyDescent="0.2">
      <c r="A114" s="3">
        <v>2024</v>
      </c>
      <c r="B114" s="3" t="s">
        <v>17</v>
      </c>
      <c r="C114" s="4">
        <v>0.13619999999999999</v>
      </c>
      <c r="D114" s="3">
        <f t="shared" si="7"/>
        <v>49</v>
      </c>
      <c r="E114" s="3">
        <v>26</v>
      </c>
      <c r="F114" s="4">
        <v>3.5999999999999997E-2</v>
      </c>
      <c r="G114" s="3">
        <f t="shared" si="8"/>
        <v>44</v>
      </c>
      <c r="H114" s="3">
        <v>0</v>
      </c>
      <c r="I114" s="4">
        <f t="shared" si="9"/>
        <v>0</v>
      </c>
    </row>
    <row r="115" spans="1:9" x14ac:dyDescent="0.2">
      <c r="A115" s="5">
        <v>2024</v>
      </c>
      <c r="B115" s="5" t="s">
        <v>18</v>
      </c>
      <c r="C115" s="6">
        <v>0.23509999999999998</v>
      </c>
      <c r="D115" s="5">
        <f t="shared" si="7"/>
        <v>13</v>
      </c>
      <c r="E115" s="5">
        <v>43</v>
      </c>
      <c r="F115" s="6">
        <v>8.1000000000000003E-2</v>
      </c>
      <c r="G115" s="5">
        <f t="shared" si="8"/>
        <v>30</v>
      </c>
      <c r="H115" s="5">
        <v>0</v>
      </c>
      <c r="I115" s="6">
        <f t="shared" si="9"/>
        <v>0</v>
      </c>
    </row>
    <row r="116" spans="1:9" x14ac:dyDescent="0.2">
      <c r="A116" s="3">
        <v>2024</v>
      </c>
      <c r="B116" s="3" t="s">
        <v>19</v>
      </c>
      <c r="C116" s="4">
        <v>0.13400000000000001</v>
      </c>
      <c r="D116" s="3">
        <f t="shared" si="7"/>
        <v>50</v>
      </c>
      <c r="E116" s="3">
        <v>3</v>
      </c>
      <c r="F116" s="4">
        <v>7.0000000000000007E-2</v>
      </c>
      <c r="G116" s="3">
        <f t="shared" si="8"/>
        <v>36</v>
      </c>
      <c r="H116" s="3">
        <v>0</v>
      </c>
      <c r="I116" s="4">
        <f t="shared" si="9"/>
        <v>0</v>
      </c>
    </row>
    <row r="117" spans="1:9" x14ac:dyDescent="0.2">
      <c r="A117" s="5">
        <v>2024</v>
      </c>
      <c r="B117" s="5" t="s">
        <v>20</v>
      </c>
      <c r="C117" s="6">
        <v>0.20889999999999997</v>
      </c>
      <c r="D117" s="5">
        <f t="shared" si="7"/>
        <v>24</v>
      </c>
      <c r="E117" s="5">
        <v>18</v>
      </c>
      <c r="F117" s="6">
        <v>0.125</v>
      </c>
      <c r="G117" s="5">
        <f t="shared" si="8"/>
        <v>22</v>
      </c>
      <c r="H117" s="5">
        <v>0</v>
      </c>
      <c r="I117" s="6">
        <f t="shared" si="9"/>
        <v>0</v>
      </c>
    </row>
    <row r="118" spans="1:9" x14ac:dyDescent="0.2">
      <c r="A118" s="3">
        <v>2024</v>
      </c>
      <c r="B118" s="3" t="s">
        <v>21</v>
      </c>
      <c r="C118" s="4">
        <v>0.28900000000000003</v>
      </c>
      <c r="D118" s="3">
        <f t="shared" si="7"/>
        <v>2</v>
      </c>
      <c r="E118" s="3">
        <v>146</v>
      </c>
      <c r="F118" s="4">
        <v>0.20899999999999999</v>
      </c>
      <c r="G118" s="3">
        <f t="shared" si="8"/>
        <v>10</v>
      </c>
      <c r="H118" s="3">
        <v>3</v>
      </c>
      <c r="I118" s="4">
        <f t="shared" si="9"/>
        <v>2.0547945205479451E-2</v>
      </c>
    </row>
    <row r="119" spans="1:9" x14ac:dyDescent="0.2">
      <c r="A119" s="5">
        <v>2024</v>
      </c>
      <c r="B119" s="5" t="s">
        <v>22</v>
      </c>
      <c r="C119" s="6">
        <v>0.17800000000000005</v>
      </c>
      <c r="D119" s="5">
        <f t="shared" si="7"/>
        <v>38</v>
      </c>
      <c r="E119" s="5">
        <v>53</v>
      </c>
      <c r="F119" s="6">
        <v>9.9000000000000005E-2</v>
      </c>
      <c r="G119" s="5">
        <f t="shared" si="8"/>
        <v>26</v>
      </c>
      <c r="H119" s="5">
        <v>0</v>
      </c>
      <c r="I119" s="6">
        <f t="shared" si="9"/>
        <v>0</v>
      </c>
    </row>
    <row r="120" spans="1:9" x14ac:dyDescent="0.2">
      <c r="A120" s="3">
        <v>2024</v>
      </c>
      <c r="B120" s="3" t="s">
        <v>23</v>
      </c>
      <c r="C120" s="4">
        <v>0.22509999999999997</v>
      </c>
      <c r="D120" s="3">
        <f t="shared" si="7"/>
        <v>16</v>
      </c>
      <c r="E120" s="3">
        <v>46</v>
      </c>
      <c r="F120" s="4">
        <v>9.9000000000000005E-2</v>
      </c>
      <c r="G120" s="3">
        <f t="shared" si="8"/>
        <v>26</v>
      </c>
      <c r="H120" s="3">
        <v>0</v>
      </c>
      <c r="I120" s="4">
        <f t="shared" si="9"/>
        <v>0</v>
      </c>
    </row>
    <row r="121" spans="1:9" x14ac:dyDescent="0.2">
      <c r="A121" s="5">
        <v>2024</v>
      </c>
      <c r="B121" s="5" t="s">
        <v>24</v>
      </c>
      <c r="C121" s="6">
        <v>0.2248</v>
      </c>
      <c r="D121" s="5">
        <f t="shared" si="7"/>
        <v>17</v>
      </c>
      <c r="E121" s="5">
        <v>102</v>
      </c>
      <c r="F121" s="6">
        <v>0.24199999999999999</v>
      </c>
      <c r="G121" s="5">
        <f t="shared" si="8"/>
        <v>7</v>
      </c>
      <c r="H121" s="5">
        <v>0</v>
      </c>
      <c r="I121" s="6">
        <f t="shared" si="9"/>
        <v>0</v>
      </c>
    </row>
    <row r="122" spans="1:9" x14ac:dyDescent="0.2">
      <c r="A122" s="3">
        <v>2024</v>
      </c>
      <c r="B122" s="3" t="s">
        <v>25</v>
      </c>
      <c r="C122" s="4">
        <v>0.1986</v>
      </c>
      <c r="D122" s="3">
        <f t="shared" si="7"/>
        <v>30</v>
      </c>
      <c r="E122" s="3">
        <v>4</v>
      </c>
      <c r="F122" s="4">
        <v>1.4999999999999999E-2</v>
      </c>
      <c r="G122" s="3">
        <f t="shared" si="8"/>
        <v>48</v>
      </c>
      <c r="H122" s="3">
        <v>0</v>
      </c>
      <c r="I122" s="4">
        <f t="shared" si="9"/>
        <v>0</v>
      </c>
    </row>
    <row r="123" spans="1:9" x14ac:dyDescent="0.2">
      <c r="A123" s="5">
        <v>2024</v>
      </c>
      <c r="B123" s="5" t="s">
        <v>26</v>
      </c>
      <c r="C123" s="6">
        <v>0.27429999999999999</v>
      </c>
      <c r="D123" s="5">
        <f t="shared" si="7"/>
        <v>3</v>
      </c>
      <c r="E123" s="5">
        <v>39</v>
      </c>
      <c r="F123" s="6">
        <v>0.13</v>
      </c>
      <c r="G123" s="5">
        <f t="shared" si="8"/>
        <v>21</v>
      </c>
      <c r="H123" s="5">
        <v>0</v>
      </c>
      <c r="I123" s="6">
        <f t="shared" si="9"/>
        <v>0</v>
      </c>
    </row>
    <row r="124" spans="1:9" x14ac:dyDescent="0.2">
      <c r="A124" s="3">
        <v>2024</v>
      </c>
      <c r="B124" s="3" t="s">
        <v>27</v>
      </c>
      <c r="C124" s="4">
        <v>0.21399999999999997</v>
      </c>
      <c r="D124" s="3">
        <f t="shared" si="7"/>
        <v>22</v>
      </c>
      <c r="E124" s="3">
        <v>10</v>
      </c>
      <c r="F124" s="4">
        <v>0.108</v>
      </c>
      <c r="G124" s="3">
        <f t="shared" si="8"/>
        <v>25</v>
      </c>
      <c r="H124" s="3">
        <v>0</v>
      </c>
      <c r="I124" s="4">
        <f t="shared" si="9"/>
        <v>0</v>
      </c>
    </row>
    <row r="125" spans="1:9" x14ac:dyDescent="0.2">
      <c r="A125" s="5">
        <v>2024</v>
      </c>
      <c r="B125" s="5" t="s">
        <v>28</v>
      </c>
      <c r="C125" s="6">
        <v>0.1734</v>
      </c>
      <c r="D125" s="5">
        <f t="shared" si="7"/>
        <v>40</v>
      </c>
      <c r="E125" s="5">
        <v>30</v>
      </c>
      <c r="F125" s="6">
        <v>0.121</v>
      </c>
      <c r="G125" s="5">
        <f t="shared" si="8"/>
        <v>24</v>
      </c>
      <c r="H125" s="5">
        <v>0</v>
      </c>
      <c r="I125" s="6">
        <f t="shared" si="9"/>
        <v>0</v>
      </c>
    </row>
    <row r="126" spans="1:9" x14ac:dyDescent="0.2">
      <c r="A126" s="3">
        <v>2024</v>
      </c>
      <c r="B126" s="3" t="s">
        <v>29</v>
      </c>
      <c r="C126" s="4">
        <v>0.24880000000000002</v>
      </c>
      <c r="D126" s="3">
        <f t="shared" si="7"/>
        <v>7</v>
      </c>
      <c r="E126" s="3">
        <v>59</v>
      </c>
      <c r="F126" s="4">
        <v>0.16600000000000001</v>
      </c>
      <c r="G126" s="3">
        <f t="shared" si="8"/>
        <v>15</v>
      </c>
      <c r="H126" s="3">
        <v>1</v>
      </c>
      <c r="I126" s="4">
        <f t="shared" si="9"/>
        <v>1.6949152542372881E-2</v>
      </c>
    </row>
    <row r="127" spans="1:9" x14ac:dyDescent="0.2">
      <c r="A127" s="5">
        <v>2024</v>
      </c>
      <c r="B127" s="5" t="s">
        <v>30</v>
      </c>
      <c r="C127" s="6">
        <v>0.20740000000000003</v>
      </c>
      <c r="D127" s="5">
        <f t="shared" si="7"/>
        <v>25</v>
      </c>
      <c r="E127" s="5">
        <v>93</v>
      </c>
      <c r="F127" s="6">
        <v>0.19600000000000001</v>
      </c>
      <c r="G127" s="5">
        <f t="shared" si="8"/>
        <v>12</v>
      </c>
      <c r="H127" s="5">
        <v>0</v>
      </c>
      <c r="I127" s="6">
        <f t="shared" si="9"/>
        <v>0</v>
      </c>
    </row>
    <row r="128" spans="1:9" x14ac:dyDescent="0.2">
      <c r="A128" s="3">
        <v>2024</v>
      </c>
      <c r="B128" s="3" t="s">
        <v>31</v>
      </c>
      <c r="C128" s="4">
        <v>0.20289999999999997</v>
      </c>
      <c r="D128" s="3">
        <f t="shared" si="7"/>
        <v>28</v>
      </c>
      <c r="E128" s="3">
        <v>73</v>
      </c>
      <c r="F128" s="4">
        <v>0.19400000000000001</v>
      </c>
      <c r="G128" s="3">
        <f t="shared" si="8"/>
        <v>13</v>
      </c>
      <c r="H128" s="3">
        <v>0</v>
      </c>
      <c r="I128" s="4">
        <f t="shared" si="9"/>
        <v>0</v>
      </c>
    </row>
    <row r="129" spans="1:9" x14ac:dyDescent="0.2">
      <c r="A129" s="5">
        <v>2024</v>
      </c>
      <c r="B129" s="5" t="s">
        <v>32</v>
      </c>
      <c r="C129" s="6">
        <v>0.26090000000000002</v>
      </c>
      <c r="D129" s="5">
        <f t="shared" si="7"/>
        <v>5</v>
      </c>
      <c r="E129" s="5">
        <v>11</v>
      </c>
      <c r="F129" s="6">
        <v>5.3999999999999999E-2</v>
      </c>
      <c r="G129" s="5">
        <f t="shared" si="8"/>
        <v>40</v>
      </c>
      <c r="H129" s="5">
        <v>0</v>
      </c>
      <c r="I129" s="6">
        <f t="shared" si="9"/>
        <v>0</v>
      </c>
    </row>
    <row r="130" spans="1:9" x14ac:dyDescent="0.2">
      <c r="A130" s="3">
        <v>2024</v>
      </c>
      <c r="B130" s="3" t="s">
        <v>33</v>
      </c>
      <c r="C130" s="4">
        <v>0.29810000000000003</v>
      </c>
      <c r="D130" s="3">
        <f t="shared" ref="D130:D157" si="10">IF(OR(B130="District of Columbia",B130="Puerto Rico"),"",1+COUNTIFS($A$2:$A$157,A130,$C$2:$C$157,"&gt;"&amp;C130,$B$2:$B$157,"&lt;&gt;District of Columbia",$B$2:$B$157,"&lt;&gt;Puerto Rico"))</f>
        <v>1</v>
      </c>
      <c r="E130" s="3">
        <v>75</v>
      </c>
      <c r="F130" s="4">
        <v>0.13700000000000001</v>
      </c>
      <c r="G130" s="3">
        <f t="shared" si="8"/>
        <v>20</v>
      </c>
      <c r="H130" s="3">
        <v>0</v>
      </c>
      <c r="I130" s="4">
        <f t="shared" si="9"/>
        <v>0</v>
      </c>
    </row>
    <row r="131" spans="1:9" x14ac:dyDescent="0.2">
      <c r="A131" s="5">
        <v>2024</v>
      </c>
      <c r="B131" s="5" t="s">
        <v>34</v>
      </c>
      <c r="C131" s="6">
        <v>0.23970000000000002</v>
      </c>
      <c r="D131" s="5">
        <f t="shared" si="10"/>
        <v>9</v>
      </c>
      <c r="E131" s="5">
        <v>16</v>
      </c>
      <c r="F131" s="6">
        <v>0.25</v>
      </c>
      <c r="G131" s="5">
        <f t="shared" si="8"/>
        <v>6</v>
      </c>
      <c r="H131" s="5">
        <v>0</v>
      </c>
      <c r="I131" s="6">
        <f t="shared" si="9"/>
        <v>0</v>
      </c>
    </row>
    <row r="132" spans="1:9" x14ac:dyDescent="0.2">
      <c r="A132" s="3">
        <v>2024</v>
      </c>
      <c r="B132" s="3" t="s">
        <v>35</v>
      </c>
      <c r="C132" s="4">
        <v>0.23150000000000004</v>
      </c>
      <c r="D132" s="3">
        <f t="shared" si="10"/>
        <v>15</v>
      </c>
      <c r="E132" s="3">
        <v>43</v>
      </c>
      <c r="F132" s="4">
        <v>0.216</v>
      </c>
      <c r="G132" s="3">
        <f t="shared" si="8"/>
        <v>9</v>
      </c>
      <c r="H132" s="3">
        <v>0</v>
      </c>
      <c r="I132" s="4">
        <f t="shared" si="9"/>
        <v>0</v>
      </c>
    </row>
    <row r="133" spans="1:9" x14ac:dyDescent="0.2">
      <c r="A133" s="5">
        <v>2024</v>
      </c>
      <c r="B133" s="5" t="s">
        <v>36</v>
      </c>
      <c r="C133" s="6">
        <v>0.20679999999999998</v>
      </c>
      <c r="D133" s="5">
        <f t="shared" si="10"/>
        <v>26</v>
      </c>
      <c r="E133" s="5">
        <v>15</v>
      </c>
      <c r="F133" s="6">
        <v>0.22700000000000001</v>
      </c>
      <c r="G133" s="5">
        <f t="shared" si="8"/>
        <v>8</v>
      </c>
      <c r="H133" s="5">
        <v>0</v>
      </c>
      <c r="I133" s="6">
        <f t="shared" si="9"/>
        <v>0</v>
      </c>
    </row>
    <row r="134" spans="1:9" x14ac:dyDescent="0.2">
      <c r="A134" s="3">
        <v>2024</v>
      </c>
      <c r="B134" s="3" t="s">
        <v>37</v>
      </c>
      <c r="C134" s="4">
        <v>0.22009999999999996</v>
      </c>
      <c r="D134" s="3">
        <f t="shared" si="10"/>
        <v>21</v>
      </c>
      <c r="E134" s="3">
        <v>7</v>
      </c>
      <c r="F134" s="4">
        <v>9.5000000000000001E-2</v>
      </c>
      <c r="G134" s="3">
        <f t="shared" si="8"/>
        <v>28</v>
      </c>
      <c r="H134" s="3">
        <v>0</v>
      </c>
      <c r="I134" s="4">
        <f t="shared" si="9"/>
        <v>0</v>
      </c>
    </row>
    <row r="135" spans="1:9" x14ac:dyDescent="0.2">
      <c r="A135" s="5">
        <v>2024</v>
      </c>
      <c r="B135" s="5" t="s">
        <v>38</v>
      </c>
      <c r="C135" s="6">
        <v>0.19730000000000003</v>
      </c>
      <c r="D135" s="5">
        <f t="shared" si="10"/>
        <v>31</v>
      </c>
      <c r="E135" s="5">
        <v>16</v>
      </c>
      <c r="F135" s="6">
        <v>0.04</v>
      </c>
      <c r="G135" s="5">
        <f t="shared" si="8"/>
        <v>43</v>
      </c>
      <c r="H135" s="5">
        <v>0</v>
      </c>
      <c r="I135" s="6">
        <f t="shared" si="9"/>
        <v>0</v>
      </c>
    </row>
    <row r="136" spans="1:9" x14ac:dyDescent="0.2">
      <c r="A136" s="3">
        <v>2024</v>
      </c>
      <c r="B136" s="3" t="s">
        <v>39</v>
      </c>
      <c r="C136" s="4">
        <v>0.16959999999999997</v>
      </c>
      <c r="D136" s="3">
        <f t="shared" si="10"/>
        <v>43</v>
      </c>
      <c r="E136" s="3">
        <v>19</v>
      </c>
      <c r="F136" s="4">
        <v>0.26100000000000001</v>
      </c>
      <c r="G136" s="3">
        <f t="shared" si="8"/>
        <v>4</v>
      </c>
      <c r="H136" s="3">
        <v>0</v>
      </c>
      <c r="I136" s="4">
        <f t="shared" si="9"/>
        <v>0</v>
      </c>
    </row>
    <row r="137" spans="1:9" x14ac:dyDescent="0.2">
      <c r="A137" s="5">
        <v>2024</v>
      </c>
      <c r="B137" s="5" t="s">
        <v>40</v>
      </c>
      <c r="C137" s="6">
        <v>0.18240000000000001</v>
      </c>
      <c r="D137" s="5">
        <f t="shared" si="10"/>
        <v>36</v>
      </c>
      <c r="E137" s="5">
        <v>18</v>
      </c>
      <c r="F137" s="6">
        <v>2.8000000000000001E-2</v>
      </c>
      <c r="G137" s="5">
        <f t="shared" si="8"/>
        <v>46</v>
      </c>
      <c r="H137" s="5">
        <v>0</v>
      </c>
      <c r="I137" s="6">
        <f t="shared" si="9"/>
        <v>0</v>
      </c>
    </row>
    <row r="138" spans="1:9" x14ac:dyDescent="0.2">
      <c r="A138" s="3">
        <v>2024</v>
      </c>
      <c r="B138" s="3" t="s">
        <v>41</v>
      </c>
      <c r="C138" s="4">
        <v>0.17110000000000003</v>
      </c>
      <c r="D138" s="3">
        <f t="shared" si="10"/>
        <v>41</v>
      </c>
      <c r="E138" s="3">
        <v>35</v>
      </c>
      <c r="F138" s="4">
        <v>5.8999999999999997E-2</v>
      </c>
      <c r="G138" s="3">
        <f t="shared" si="8"/>
        <v>37</v>
      </c>
      <c r="H138" s="3">
        <v>0</v>
      </c>
      <c r="I138" s="4">
        <f t="shared" si="9"/>
        <v>0</v>
      </c>
    </row>
    <row r="139" spans="1:9" x14ac:dyDescent="0.2">
      <c r="A139" s="5">
        <v>2024</v>
      </c>
      <c r="B139" s="5" t="s">
        <v>42</v>
      </c>
      <c r="C139" s="6">
        <v>0.23909999999999998</v>
      </c>
      <c r="D139" s="5">
        <f t="shared" si="10"/>
        <v>10</v>
      </c>
      <c r="E139" s="5">
        <v>8</v>
      </c>
      <c r="F139" s="6">
        <v>0.08</v>
      </c>
      <c r="G139" s="5">
        <f t="shared" si="8"/>
        <v>31</v>
      </c>
      <c r="H139" s="5">
        <v>0</v>
      </c>
      <c r="I139" s="6">
        <f t="shared" si="9"/>
        <v>0</v>
      </c>
    </row>
    <row r="140" spans="1:9" x14ac:dyDescent="0.2">
      <c r="A140" s="3">
        <v>2024</v>
      </c>
      <c r="B140" s="3" t="s">
        <v>43</v>
      </c>
      <c r="C140" s="4">
        <v>0.19120000000000004</v>
      </c>
      <c r="D140" s="3">
        <f t="shared" si="10"/>
        <v>33</v>
      </c>
      <c r="E140" s="3">
        <v>78</v>
      </c>
      <c r="F140" s="4">
        <v>7.9000000000000001E-2</v>
      </c>
      <c r="G140" s="3">
        <f t="shared" si="8"/>
        <v>32</v>
      </c>
      <c r="H140" s="3">
        <v>0</v>
      </c>
      <c r="I140" s="4">
        <f t="shared" si="9"/>
        <v>0</v>
      </c>
    </row>
    <row r="141" spans="1:9" x14ac:dyDescent="0.2">
      <c r="A141" s="5">
        <v>2024</v>
      </c>
      <c r="B141" s="5" t="s">
        <v>44</v>
      </c>
      <c r="C141" s="6">
        <v>0.22189999999999999</v>
      </c>
      <c r="D141" s="5">
        <f t="shared" si="10"/>
        <v>18</v>
      </c>
      <c r="E141" s="5">
        <v>54</v>
      </c>
      <c r="F141" s="6">
        <v>0.186</v>
      </c>
      <c r="G141" s="5">
        <f t="shared" si="8"/>
        <v>14</v>
      </c>
      <c r="H141" s="5">
        <v>1</v>
      </c>
      <c r="I141" s="6">
        <f t="shared" si="9"/>
        <v>1.8518518518518517E-2</v>
      </c>
    </row>
    <row r="142" spans="1:9" x14ac:dyDescent="0.2">
      <c r="A142" s="3">
        <v>2024</v>
      </c>
      <c r="B142" s="3" t="s">
        <v>45</v>
      </c>
      <c r="C142" s="4">
        <v>0.17500000000000004</v>
      </c>
      <c r="D142" s="3">
        <f t="shared" si="10"/>
        <v>39</v>
      </c>
      <c r="E142" s="3">
        <v>25</v>
      </c>
      <c r="F142" s="4">
        <v>0.156</v>
      </c>
      <c r="G142" s="3">
        <f t="shared" si="8"/>
        <v>18</v>
      </c>
      <c r="H142" s="3">
        <v>0</v>
      </c>
      <c r="I142" s="4">
        <f t="shared" si="9"/>
        <v>0</v>
      </c>
    </row>
    <row r="143" spans="1:9" x14ac:dyDescent="0.2">
      <c r="A143" s="5">
        <v>2024</v>
      </c>
      <c r="B143" s="5" t="s">
        <v>46</v>
      </c>
      <c r="C143" s="6">
        <v>0.2218</v>
      </c>
      <c r="D143" s="5">
        <f t="shared" si="10"/>
        <v>19</v>
      </c>
      <c r="E143" s="5">
        <v>122</v>
      </c>
      <c r="F143" s="6">
        <v>0.16500000000000001</v>
      </c>
      <c r="G143" s="5">
        <f t="shared" si="8"/>
        <v>16</v>
      </c>
      <c r="H143" s="5">
        <v>0</v>
      </c>
      <c r="I143" s="6">
        <f t="shared" si="9"/>
        <v>0</v>
      </c>
    </row>
    <row r="144" spans="1:9" x14ac:dyDescent="0.2">
      <c r="A144" s="3">
        <v>2024</v>
      </c>
      <c r="B144" s="3" t="s">
        <v>47</v>
      </c>
      <c r="C144" s="4">
        <v>0.24870000000000003</v>
      </c>
      <c r="D144" s="3">
        <f t="shared" si="10"/>
        <v>8</v>
      </c>
      <c r="E144" s="3">
        <v>3</v>
      </c>
      <c r="F144" s="4">
        <v>4.1000000000000002E-2</v>
      </c>
      <c r="G144" s="3">
        <f t="shared" si="8"/>
        <v>42</v>
      </c>
      <c r="H144" s="3">
        <v>1</v>
      </c>
      <c r="I144" s="4">
        <f t="shared" si="9"/>
        <v>0.33333333333333331</v>
      </c>
    </row>
    <row r="145" spans="1:9" x14ac:dyDescent="0.2">
      <c r="A145" s="5">
        <v>2024</v>
      </c>
      <c r="B145" s="5" t="s">
        <v>48</v>
      </c>
      <c r="C145" s="6">
        <v>0.19650000000000001</v>
      </c>
      <c r="D145" s="5">
        <f t="shared" si="10"/>
        <v>32</v>
      </c>
      <c r="E145" s="5">
        <v>13</v>
      </c>
      <c r="F145" s="6">
        <v>5.8999999999999997E-2</v>
      </c>
      <c r="G145" s="5">
        <f t="shared" si="8"/>
        <v>37</v>
      </c>
      <c r="H145" s="5">
        <v>0</v>
      </c>
      <c r="I145" s="6">
        <f t="shared" si="9"/>
        <v>0</v>
      </c>
    </row>
    <row r="146" spans="1:9" x14ac:dyDescent="0.2">
      <c r="A146" s="3">
        <v>2024</v>
      </c>
      <c r="B146" s="3" t="s">
        <v>49</v>
      </c>
      <c r="C146" s="4">
        <v>0.26300000000000001</v>
      </c>
      <c r="D146" s="3">
        <f t="shared" si="10"/>
        <v>4</v>
      </c>
      <c r="E146" s="3">
        <v>2</v>
      </c>
      <c r="F146" s="4">
        <v>2.1000000000000001E-2</v>
      </c>
      <c r="G146" s="3">
        <f t="shared" si="8"/>
        <v>47</v>
      </c>
      <c r="H146" s="3">
        <v>0</v>
      </c>
      <c r="I146" s="4">
        <f t="shared" si="9"/>
        <v>0</v>
      </c>
    </row>
    <row r="147" spans="1:9" x14ac:dyDescent="0.2">
      <c r="A147" s="5">
        <v>2024</v>
      </c>
      <c r="B147" s="5" t="s">
        <v>50</v>
      </c>
      <c r="C147" s="6">
        <v>0.20220000000000005</v>
      </c>
      <c r="D147" s="5">
        <f t="shared" si="10"/>
        <v>29</v>
      </c>
      <c r="E147" s="5">
        <v>2</v>
      </c>
      <c r="F147" s="6">
        <v>7.0000000000000001E-3</v>
      </c>
      <c r="G147" s="5">
        <f t="shared" si="8"/>
        <v>50</v>
      </c>
      <c r="H147" s="5">
        <v>0</v>
      </c>
      <c r="I147" s="6">
        <f t="shared" si="9"/>
        <v>0</v>
      </c>
    </row>
    <row r="148" spans="1:9" x14ac:dyDescent="0.2">
      <c r="A148" s="3">
        <v>2024</v>
      </c>
      <c r="B148" s="3" t="s">
        <v>51</v>
      </c>
      <c r="C148" s="4">
        <v>0.14670000000000005</v>
      </c>
      <c r="D148" s="3">
        <f t="shared" si="10"/>
        <v>47</v>
      </c>
      <c r="E148" s="3">
        <v>124</v>
      </c>
      <c r="F148" s="4">
        <v>8.6999999999999994E-2</v>
      </c>
      <c r="G148" s="3">
        <f t="shared" si="8"/>
        <v>29</v>
      </c>
      <c r="H148" s="3">
        <v>1</v>
      </c>
      <c r="I148" s="4">
        <f t="shared" si="9"/>
        <v>8.0645161290322578E-3</v>
      </c>
    </row>
    <row r="149" spans="1:9" x14ac:dyDescent="0.2">
      <c r="A149" s="5">
        <v>2024</v>
      </c>
      <c r="B149" s="5" t="s">
        <v>52</v>
      </c>
      <c r="C149" s="6">
        <v>0.21120000000000005</v>
      </c>
      <c r="D149" s="5">
        <f t="shared" si="10"/>
        <v>23</v>
      </c>
      <c r="E149" s="5">
        <v>15</v>
      </c>
      <c r="F149" s="6">
        <v>0.122</v>
      </c>
      <c r="G149" s="5">
        <f t="shared" si="8"/>
        <v>23</v>
      </c>
      <c r="H149" s="5">
        <v>0</v>
      </c>
      <c r="I149" s="6">
        <f t="shared" si="9"/>
        <v>0</v>
      </c>
    </row>
    <row r="150" spans="1:9" x14ac:dyDescent="0.2">
      <c r="A150" s="3">
        <v>2024</v>
      </c>
      <c r="B150" s="3" t="s">
        <v>53</v>
      </c>
      <c r="C150" s="4">
        <v>0.22050000000000003</v>
      </c>
      <c r="D150" s="3">
        <f t="shared" si="10"/>
        <v>20</v>
      </c>
      <c r="E150" s="3">
        <v>12</v>
      </c>
      <c r="F150" s="4">
        <v>0.29399999999999998</v>
      </c>
      <c r="G150" s="3">
        <f t="shared" si="8"/>
        <v>3</v>
      </c>
      <c r="H150" s="3">
        <v>0</v>
      </c>
      <c r="I150" s="4">
        <f t="shared" si="9"/>
        <v>0</v>
      </c>
    </row>
    <row r="151" spans="1:9" x14ac:dyDescent="0.2">
      <c r="A151" s="5">
        <v>2024</v>
      </c>
      <c r="B151" s="5" t="s">
        <v>54</v>
      </c>
      <c r="C151" s="6">
        <v>0.16839999999999999</v>
      </c>
      <c r="D151" s="5">
        <f t="shared" si="10"/>
        <v>44</v>
      </c>
      <c r="E151" s="5">
        <v>26</v>
      </c>
      <c r="F151" s="6">
        <v>7.5999999999999998E-2</v>
      </c>
      <c r="G151" s="5">
        <f t="shared" si="8"/>
        <v>33</v>
      </c>
      <c r="H151" s="5">
        <v>0</v>
      </c>
      <c r="I151" s="6">
        <f t="shared" si="9"/>
        <v>0</v>
      </c>
    </row>
    <row r="152" spans="1:9" x14ac:dyDescent="0.2">
      <c r="A152" s="3">
        <v>2024</v>
      </c>
      <c r="B152" s="3" t="s">
        <v>55</v>
      </c>
      <c r="C152" s="4">
        <v>0.16369999999999996</v>
      </c>
      <c r="D152" s="3">
        <f t="shared" si="10"/>
        <v>46</v>
      </c>
      <c r="E152" s="3">
        <v>67</v>
      </c>
      <c r="F152" s="4">
        <v>0.31</v>
      </c>
      <c r="G152" s="3">
        <f t="shared" si="8"/>
        <v>1</v>
      </c>
      <c r="H152" s="3">
        <v>0</v>
      </c>
      <c r="I152" s="4">
        <f t="shared" si="9"/>
        <v>0</v>
      </c>
    </row>
    <row r="153" spans="1:9" x14ac:dyDescent="0.2">
      <c r="A153" s="5">
        <v>2024</v>
      </c>
      <c r="B153" s="5" t="s">
        <v>56</v>
      </c>
      <c r="C153" s="6">
        <v>0.18149999999999999</v>
      </c>
      <c r="D153" s="5">
        <f t="shared" si="10"/>
        <v>37</v>
      </c>
      <c r="E153" s="5">
        <v>18</v>
      </c>
      <c r="F153" s="6">
        <v>0.14599999999999999</v>
      </c>
      <c r="G153" s="5">
        <f t="shared" si="8"/>
        <v>19</v>
      </c>
      <c r="H153" s="5">
        <v>0</v>
      </c>
      <c r="I153" s="6">
        <f t="shared" si="9"/>
        <v>0</v>
      </c>
    </row>
    <row r="154" spans="1:9" x14ac:dyDescent="0.2">
      <c r="A154" s="3">
        <v>2024</v>
      </c>
      <c r="B154" s="3" t="s">
        <v>57</v>
      </c>
      <c r="C154" s="4">
        <v>0.19099999999999995</v>
      </c>
      <c r="D154" s="3">
        <f t="shared" si="10"/>
        <v>34</v>
      </c>
      <c r="E154" s="3">
        <v>63</v>
      </c>
      <c r="F154" s="4">
        <v>0.16</v>
      </c>
      <c r="G154" s="3">
        <f t="shared" si="8"/>
        <v>17</v>
      </c>
      <c r="H154" s="3">
        <v>0</v>
      </c>
      <c r="I154" s="4">
        <f t="shared" si="9"/>
        <v>0</v>
      </c>
    </row>
    <row r="155" spans="1:9" x14ac:dyDescent="0.2">
      <c r="A155" s="5">
        <v>2024</v>
      </c>
      <c r="B155" s="5" t="s">
        <v>58</v>
      </c>
      <c r="C155" s="6">
        <v>0.23909999999999998</v>
      </c>
      <c r="D155" s="5">
        <f t="shared" si="10"/>
        <v>10</v>
      </c>
      <c r="E155" s="5">
        <v>13</v>
      </c>
      <c r="F155" s="6">
        <v>0.30599999999999999</v>
      </c>
      <c r="G155" s="5">
        <f t="shared" si="8"/>
        <v>2</v>
      </c>
      <c r="H155" s="5">
        <v>0</v>
      </c>
      <c r="I155" s="6">
        <f t="shared" si="9"/>
        <v>0</v>
      </c>
    </row>
    <row r="156" spans="1:9" x14ac:dyDescent="0.2">
      <c r="A156" s="3">
        <v>2024</v>
      </c>
      <c r="B156" s="3" t="s">
        <v>59</v>
      </c>
      <c r="C156" s="4">
        <v>0.1391</v>
      </c>
      <c r="D156" s="3" t="str">
        <f t="shared" si="10"/>
        <v/>
      </c>
      <c r="E156" s="3">
        <v>0</v>
      </c>
      <c r="F156" s="4">
        <v>0</v>
      </c>
      <c r="G156" s="3" t="str">
        <f>IF(OR(B156="District of Columbia",B156="Puerto Rico"),"",1+COUNTIFS($A$2:$A$157,A156,$F$2:$F$157,"&gt;"&amp;F156,$B$2:$B$157,"&lt;&gt;District of Columbia",$B$2:$B$157,"&lt;&gt;Puerto Rico"))</f>
        <v/>
      </c>
      <c r="H156" s="3">
        <v>0</v>
      </c>
      <c r="I156" s="4" t="str">
        <f>IF(E156&gt;0,H156/E156,"")</f>
        <v/>
      </c>
    </row>
    <row r="157" spans="1:9" x14ac:dyDescent="0.2">
      <c r="A157" s="5">
        <v>2024</v>
      </c>
      <c r="B157" s="5" t="s">
        <v>60</v>
      </c>
      <c r="C157" s="6">
        <v>9.5199999999999951E-2</v>
      </c>
      <c r="D157" s="5" t="str">
        <f t="shared" si="10"/>
        <v/>
      </c>
      <c r="E157" s="5">
        <v>0</v>
      </c>
      <c r="F157" s="6">
        <v>0</v>
      </c>
      <c r="G157" s="5" t="str">
        <f>IF(OR(B157="District of Columbia",B157="Puerto Rico"),"",1+COUNTIFS($A$2:$A$157,A157,$F$2:$F$157,"&gt;"&amp;F157,$B$2:$B$157,"&lt;&gt;District of Columbia",$B$2:$B$157,"&lt;&gt;Puerto Rico"))</f>
        <v/>
      </c>
      <c r="H157" s="5">
        <v>0</v>
      </c>
      <c r="I157" s="6" t="str">
        <f>IF(E157&gt;0,H157/E157,"")</f>
        <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3"/>
  <sheetViews>
    <sheetView showGridLines="0" zoomScaleNormal="100" workbookViewId="0">
      <pane xSplit="1" ySplit="1" topLeftCell="B2" activePane="bottomRight" state="frozen"/>
      <selection pane="topRight"/>
      <selection pane="bottomLeft"/>
      <selection pane="bottomRight"/>
    </sheetView>
  </sheetViews>
  <sheetFormatPr baseColWidth="10" defaultColWidth="8.83203125" defaultRowHeight="16" x14ac:dyDescent="0.2"/>
  <cols>
    <col min="1" max="1" width="24" style="2" customWidth="1"/>
    <col min="2" max="2" width="34" style="2" customWidth="1"/>
    <col min="3" max="3" width="23" style="2" customWidth="1"/>
    <col min="4" max="4" width="36" style="2" customWidth="1"/>
    <col min="5" max="5" width="31" style="2" customWidth="1"/>
    <col min="6" max="6" width="25" style="2" customWidth="1"/>
    <col min="7" max="7" width="28" style="2" customWidth="1"/>
    <col min="8" max="8" width="29" style="11" customWidth="1"/>
    <col min="9" max="16384" width="8.83203125" style="2"/>
  </cols>
  <sheetData>
    <row r="1" spans="1:8" s="8" customFormat="1" ht="48" customHeight="1" x14ac:dyDescent="0.2">
      <c r="A1" s="7" t="s">
        <v>1</v>
      </c>
      <c r="B1" s="7" t="s">
        <v>61</v>
      </c>
      <c r="C1" s="7" t="s">
        <v>3</v>
      </c>
      <c r="D1" s="7" t="s">
        <v>62</v>
      </c>
      <c r="E1" s="7" t="s">
        <v>6</v>
      </c>
      <c r="F1" s="7" t="s">
        <v>63</v>
      </c>
      <c r="G1" s="7" t="s">
        <v>64</v>
      </c>
      <c r="H1" s="7" t="s">
        <v>65</v>
      </c>
    </row>
    <row r="2" spans="1:8" x14ac:dyDescent="0.2">
      <c r="A2" s="3" t="s">
        <v>9</v>
      </c>
      <c r="B2" s="4">
        <f>SUMIF('Annual State Data'!$B$2:$B$157,A2,'Annual State Data'!$C$2:$C$157)/COUNTIF('Annual State Data'!$B$2:$B$157,A2)</f>
        <v>0.25336666666666668</v>
      </c>
      <c r="C2" s="3">
        <f t="shared" ref="C2:C33" si="0">IF(OR(A2="District of Columbia",A2="Puerto Rico"),"",1+COUNTIFS($B$2:$B$53,"&gt;"&amp;B2,$A$2:$A$53,"&lt;&gt;District of Columbia",$A$2:$A$53,"&lt;&gt;Puerto Rico"))</f>
        <v>5</v>
      </c>
      <c r="D2" s="4">
        <f>SUMIF('Annual State Data'!$B$2:$B$157,A2,'Annual State Data'!$F$2:$F$157)/3</f>
        <v>1.9E-2</v>
      </c>
      <c r="E2" s="3">
        <f t="shared" ref="E2:E33" si="1">IF(OR(A2="District of Columbia",A2="Puerto Rico"),"",1+COUNTIFS($D$2:$D$53,"&gt;"&amp;D2,$A$2:$A$53,"&lt;&gt;District of Columbia",$A$2:$A$53,"&lt;&gt;Puerto Rico"))</f>
        <v>48</v>
      </c>
      <c r="F2" s="3">
        <f>SUMIF('Annual State Data'!$B$2:$B$157,A2,'Annual State Data'!$E$2:$E$157)</f>
        <v>14</v>
      </c>
      <c r="G2" s="3">
        <f>SUMIF('Annual State Data'!$B$2:$B$157,A2,'Annual State Data'!$H$2:$H$157)</f>
        <v>0</v>
      </c>
      <c r="H2" s="9">
        <f t="shared" ref="H2:H33" si="2">IF(F2&gt;0,G2/F2,"")</f>
        <v>0</v>
      </c>
    </row>
    <row r="3" spans="1:8" x14ac:dyDescent="0.2">
      <c r="A3" s="5" t="s">
        <v>10</v>
      </c>
      <c r="B3" s="6">
        <f>SUMIF('Annual State Data'!$B$2:$B$157,A3,'Annual State Data'!$C$2:$C$157)/COUNTIF('Annual State Data'!$B$2:$B$157,A3)</f>
        <v>0.17479999999999996</v>
      </c>
      <c r="C3" s="5">
        <f t="shared" si="0"/>
        <v>43</v>
      </c>
      <c r="D3" s="6">
        <f>SUMIF('Annual State Data'!$B$2:$B$157,A3,'Annual State Data'!$F$2:$F$157)/3</f>
        <v>8.3333333333333329E-2</v>
      </c>
      <c r="E3" s="5">
        <f t="shared" si="1"/>
        <v>32</v>
      </c>
      <c r="F3" s="5">
        <f>SUMIF('Annual State Data'!$B$2:$B$157,A3,'Annual State Data'!$E$2:$E$157)</f>
        <v>5</v>
      </c>
      <c r="G3" s="5">
        <f>SUMIF('Annual State Data'!$B$2:$B$157,A3,'Annual State Data'!$H$2:$H$157)</f>
        <v>0</v>
      </c>
      <c r="H3" s="10">
        <f>IF(F3&gt;0,G3/F3,"")</f>
        <v>0</v>
      </c>
    </row>
    <row r="4" spans="1:8" x14ac:dyDescent="0.2">
      <c r="A4" s="3" t="s">
        <v>11</v>
      </c>
      <c r="B4" s="4">
        <f>SUMIF('Annual State Data'!$B$2:$B$157,A4,'Annual State Data'!$C$2:$C$157)/COUNTIF('Annual State Data'!$B$2:$B$157,A4)</f>
        <v>0.19136666666666666</v>
      </c>
      <c r="C4" s="3">
        <f t="shared" si="0"/>
        <v>35</v>
      </c>
      <c r="D4" s="4">
        <f>SUMIF('Annual State Data'!$B$2:$B$157,A4,'Annual State Data'!$F$2:$F$157)/3</f>
        <v>0.11099999999999999</v>
      </c>
      <c r="E4" s="3">
        <f t="shared" si="1"/>
        <v>23</v>
      </c>
      <c r="F4" s="3">
        <f>SUMIF('Annual State Data'!$B$2:$B$157,A4,'Annual State Data'!$E$2:$E$157)</f>
        <v>51</v>
      </c>
      <c r="G4" s="3">
        <f>SUMIF('Annual State Data'!$B$2:$B$157,A4,'Annual State Data'!$H$2:$H$157)</f>
        <v>0</v>
      </c>
      <c r="H4" s="9">
        <f t="shared" si="2"/>
        <v>0</v>
      </c>
    </row>
    <row r="5" spans="1:8" x14ac:dyDescent="0.2">
      <c r="A5" s="5" t="s">
        <v>12</v>
      </c>
      <c r="B5" s="6">
        <f>SUMIF('Annual State Data'!$B$2:$B$157,A5,'Annual State Data'!$C$2:$C$157)/COUNTIF('Annual State Data'!$B$2:$B$157,A5)</f>
        <v>0.17043333333333333</v>
      </c>
      <c r="C5" s="5">
        <f t="shared" si="0"/>
        <v>45</v>
      </c>
      <c r="D5" s="6">
        <f>SUMIF('Annual State Data'!$B$2:$B$157,A5,'Annual State Data'!$F$2:$F$157)/3</f>
        <v>5.6000000000000001E-2</v>
      </c>
      <c r="E5" s="5">
        <f t="shared" si="1"/>
        <v>42</v>
      </c>
      <c r="F5" s="5">
        <f>SUMIF('Annual State Data'!$B$2:$B$157,A5,'Annual State Data'!$E$2:$E$157)</f>
        <v>39</v>
      </c>
      <c r="G5" s="5">
        <f>SUMIF('Annual State Data'!$B$2:$B$157,A5,'Annual State Data'!$H$2:$H$157)</f>
        <v>0</v>
      </c>
      <c r="H5" s="10">
        <f t="shared" si="2"/>
        <v>0</v>
      </c>
    </row>
    <row r="6" spans="1:8" x14ac:dyDescent="0.2">
      <c r="A6" s="3" t="s">
        <v>13</v>
      </c>
      <c r="B6" s="4">
        <f>SUMIF('Annual State Data'!$B$2:$B$157,A6,'Annual State Data'!$C$2:$C$157)/COUNTIF('Annual State Data'!$B$2:$B$157,A6)</f>
        <v>0.21699999999999997</v>
      </c>
      <c r="C6" s="3">
        <f t="shared" si="0"/>
        <v>21</v>
      </c>
      <c r="D6" s="4">
        <f>SUMIF('Annual State Data'!$B$2:$B$157,A6,'Annual State Data'!$F$2:$F$157)/3</f>
        <v>0.18466666666666667</v>
      </c>
      <c r="E6" s="3">
        <f t="shared" si="1"/>
        <v>10</v>
      </c>
      <c r="F6" s="3">
        <f>SUMIF('Annual State Data'!$B$2:$B$157,A6,'Annual State Data'!$E$2:$E$157)</f>
        <v>689</v>
      </c>
      <c r="G6" s="3">
        <f>SUMIF('Annual State Data'!$B$2:$B$157,A6,'Annual State Data'!$H$2:$H$157)</f>
        <v>9</v>
      </c>
      <c r="H6" s="9">
        <f t="shared" si="2"/>
        <v>1.3062409288824383E-2</v>
      </c>
    </row>
    <row r="7" spans="1:8" x14ac:dyDescent="0.2">
      <c r="A7" s="5" t="s">
        <v>14</v>
      </c>
      <c r="B7" s="6">
        <f>SUMIF('Annual State Data'!$B$2:$B$157,A7,'Annual State Data'!$C$2:$C$157)/COUNTIF('Annual State Data'!$B$2:$B$157,A7)</f>
        <v>0.22236666666666668</v>
      </c>
      <c r="C7" s="5">
        <f t="shared" si="0"/>
        <v>16</v>
      </c>
      <c r="D7" s="6">
        <f>SUMIF('Annual State Data'!$B$2:$B$157,A7,'Annual State Data'!$F$2:$F$157)/3</f>
        <v>8.666666666666667E-2</v>
      </c>
      <c r="E7" s="5">
        <f t="shared" si="1"/>
        <v>30</v>
      </c>
      <c r="F7" s="5">
        <f>SUMIF('Annual State Data'!$B$2:$B$157,A7,'Annual State Data'!$E$2:$E$157)</f>
        <v>57</v>
      </c>
      <c r="G7" s="5">
        <f>SUMIF('Annual State Data'!$B$2:$B$157,A7,'Annual State Data'!$H$2:$H$157)</f>
        <v>1</v>
      </c>
      <c r="H7" s="10">
        <f t="shared" si="2"/>
        <v>1.7543859649122806E-2</v>
      </c>
    </row>
    <row r="8" spans="1:8" x14ac:dyDescent="0.2">
      <c r="A8" s="3" t="s">
        <v>15</v>
      </c>
      <c r="B8" s="4">
        <f>SUMIF('Annual State Data'!$B$2:$B$157,A8,'Annual State Data'!$C$2:$C$157)/COUNTIF('Annual State Data'!$B$2:$B$157,A8)</f>
        <v>0.23716666666666666</v>
      </c>
      <c r="C8" s="3">
        <f t="shared" si="0"/>
        <v>11</v>
      </c>
      <c r="D8" s="4">
        <f>SUMIF('Annual State Data'!$B$2:$B$157,A8,'Annual State Data'!$F$2:$F$157)/3</f>
        <v>6.4666666666666664E-2</v>
      </c>
      <c r="E8" s="3">
        <f t="shared" si="1"/>
        <v>40</v>
      </c>
      <c r="F8" s="3">
        <f>SUMIF('Annual State Data'!$B$2:$B$157,A8,'Annual State Data'!$E$2:$E$157)</f>
        <v>41</v>
      </c>
      <c r="G8" s="3">
        <f>SUMIF('Annual State Data'!$B$2:$B$157,A8,'Annual State Data'!$H$2:$H$157)</f>
        <v>0</v>
      </c>
      <c r="H8" s="9">
        <f t="shared" si="2"/>
        <v>0</v>
      </c>
    </row>
    <row r="9" spans="1:8" x14ac:dyDescent="0.2">
      <c r="A9" s="5" t="s">
        <v>16</v>
      </c>
      <c r="B9" s="6">
        <f>SUMIF('Annual State Data'!$B$2:$B$157,A9,'Annual State Data'!$C$2:$C$157)/COUNTIF('Annual State Data'!$B$2:$B$157,A9)</f>
        <v>0.15070000000000003</v>
      </c>
      <c r="C9" s="5">
        <f t="shared" si="0"/>
        <v>49</v>
      </c>
      <c r="D9" s="6">
        <f>SUMIF('Annual State Data'!$B$2:$B$157,A9,'Annual State Data'!$F$2:$F$157)/3</f>
        <v>0.17366666666666666</v>
      </c>
      <c r="E9" s="5">
        <f t="shared" si="1"/>
        <v>11</v>
      </c>
      <c r="F9" s="5">
        <f>SUMIF('Annual State Data'!$B$2:$B$157,A9,'Annual State Data'!$E$2:$E$157)</f>
        <v>26</v>
      </c>
      <c r="G9" s="5">
        <f>SUMIF('Annual State Data'!$B$2:$B$157,A9,'Annual State Data'!$H$2:$H$157)</f>
        <v>0</v>
      </c>
      <c r="H9" s="10">
        <f t="shared" si="2"/>
        <v>0</v>
      </c>
    </row>
    <row r="10" spans="1:8" x14ac:dyDescent="0.2">
      <c r="A10" s="3" t="s">
        <v>17</v>
      </c>
      <c r="B10" s="4">
        <f>SUMIF('Annual State Data'!$B$2:$B$157,A10,'Annual State Data'!$C$2:$C$157)/COUNTIF('Annual State Data'!$B$2:$B$157,A10)</f>
        <v>0.15446666666666664</v>
      </c>
      <c r="C10" s="3">
        <f t="shared" si="0"/>
        <v>48</v>
      </c>
      <c r="D10" s="4">
        <f>SUMIF('Annual State Data'!$B$2:$B$157,A10,'Annual State Data'!$F$2:$F$157)/3</f>
        <v>4.1333333333333333E-2</v>
      </c>
      <c r="E10" s="3">
        <f t="shared" si="1"/>
        <v>44</v>
      </c>
      <c r="F10" s="3">
        <f>SUMIF('Annual State Data'!$B$2:$B$157,A10,'Annual State Data'!$E$2:$E$157)</f>
        <v>90</v>
      </c>
      <c r="G10" s="3">
        <f>SUMIF('Annual State Data'!$B$2:$B$157,A10,'Annual State Data'!$H$2:$H$157)</f>
        <v>0</v>
      </c>
      <c r="H10" s="9">
        <f t="shared" si="2"/>
        <v>0</v>
      </c>
    </row>
    <row r="11" spans="1:8" x14ac:dyDescent="0.2">
      <c r="A11" s="5" t="s">
        <v>18</v>
      </c>
      <c r="B11" s="6">
        <f>SUMIF('Annual State Data'!$B$2:$B$157,A11,'Annual State Data'!$C$2:$C$157)/COUNTIF('Annual State Data'!$B$2:$B$157,A11)</f>
        <v>0.23183333333333334</v>
      </c>
      <c r="C11" s="5">
        <f t="shared" si="0"/>
        <v>13</v>
      </c>
      <c r="D11" s="6">
        <f>SUMIF('Annual State Data'!$B$2:$B$157,A11,'Annual State Data'!$F$2:$F$157)/3</f>
        <v>8.0333333333333326E-2</v>
      </c>
      <c r="E11" s="5">
        <f t="shared" si="1"/>
        <v>33</v>
      </c>
      <c r="F11" s="5">
        <f>SUMIF('Annual State Data'!$B$2:$B$157,A11,'Annual State Data'!$E$2:$E$157)</f>
        <v>128</v>
      </c>
      <c r="G11" s="5">
        <f>SUMIF('Annual State Data'!$B$2:$B$157,A11,'Annual State Data'!$H$2:$H$157)</f>
        <v>0</v>
      </c>
      <c r="H11" s="10">
        <f t="shared" si="2"/>
        <v>0</v>
      </c>
    </row>
    <row r="12" spans="1:8" x14ac:dyDescent="0.2">
      <c r="A12" s="3" t="s">
        <v>19</v>
      </c>
      <c r="B12" s="4">
        <f>SUMIF('Annual State Data'!$B$2:$B$157,A12,'Annual State Data'!$C$2:$C$157)/COUNTIF('Annual State Data'!$B$2:$B$157,A12)</f>
        <v>0.12443333333333333</v>
      </c>
      <c r="C12" s="3">
        <f t="shared" si="0"/>
        <v>50</v>
      </c>
      <c r="D12" s="4">
        <f>SUMIF('Annual State Data'!$B$2:$B$157,A12,'Annual State Data'!$F$2:$F$157)/3</f>
        <v>0.10733333333333334</v>
      </c>
      <c r="E12" s="3">
        <f t="shared" si="1"/>
        <v>24</v>
      </c>
      <c r="F12" s="3">
        <f>SUMIF('Annual State Data'!$B$2:$B$157,A12,'Annual State Data'!$E$2:$E$157)</f>
        <v>15</v>
      </c>
      <c r="G12" s="3">
        <f>SUMIF('Annual State Data'!$B$2:$B$157,A12,'Annual State Data'!$H$2:$H$157)</f>
        <v>0</v>
      </c>
      <c r="H12" s="9">
        <f t="shared" si="2"/>
        <v>0</v>
      </c>
    </row>
    <row r="13" spans="1:8" x14ac:dyDescent="0.2">
      <c r="A13" s="5" t="s">
        <v>20</v>
      </c>
      <c r="B13" s="6">
        <f>SUMIF('Annual State Data'!$B$2:$B$157,A13,'Annual State Data'!$C$2:$C$157)/COUNTIF('Annual State Data'!$B$2:$B$157,A13)</f>
        <v>0.21536666666666668</v>
      </c>
      <c r="C13" s="5">
        <f t="shared" si="0"/>
        <v>25</v>
      </c>
      <c r="D13" s="6">
        <f>SUMIF('Annual State Data'!$B$2:$B$157,A13,'Annual State Data'!$F$2:$F$157)/3</f>
        <v>6.2E-2</v>
      </c>
      <c r="E13" s="5">
        <f t="shared" si="1"/>
        <v>41</v>
      </c>
      <c r="F13" s="5">
        <f>SUMIF('Annual State Data'!$B$2:$B$157,A13,'Annual State Data'!$E$2:$E$157)</f>
        <v>28</v>
      </c>
      <c r="G13" s="5">
        <f>SUMIF('Annual State Data'!$B$2:$B$157,A13,'Annual State Data'!$H$2:$H$157)</f>
        <v>0</v>
      </c>
      <c r="H13" s="10">
        <f t="shared" si="2"/>
        <v>0</v>
      </c>
    </row>
    <row r="14" spans="1:8" x14ac:dyDescent="0.2">
      <c r="A14" s="3" t="s">
        <v>21</v>
      </c>
      <c r="B14" s="4">
        <f>SUMIF('Annual State Data'!$B$2:$B$157,A14,'Annual State Data'!$C$2:$C$157)/COUNTIF('Annual State Data'!$B$2:$B$157,A14)</f>
        <v>0.28793333333333332</v>
      </c>
      <c r="C14" s="3">
        <f t="shared" si="0"/>
        <v>2</v>
      </c>
      <c r="D14" s="4">
        <f>SUMIF('Annual State Data'!$B$2:$B$157,A14,'Annual State Data'!$F$2:$F$157)/3</f>
        <v>0.20033333333333334</v>
      </c>
      <c r="E14" s="3">
        <f t="shared" si="1"/>
        <v>7</v>
      </c>
      <c r="F14" s="3">
        <f>SUMIF('Annual State Data'!$B$2:$B$157,A14,'Annual State Data'!$E$2:$E$157)</f>
        <v>433</v>
      </c>
      <c r="G14" s="3">
        <f>SUMIF('Annual State Data'!$B$2:$B$157,A14,'Annual State Data'!$H$2:$H$157)</f>
        <v>4</v>
      </c>
      <c r="H14" s="9">
        <f t="shared" si="2"/>
        <v>9.2378752886836026E-3</v>
      </c>
    </row>
    <row r="15" spans="1:8" x14ac:dyDescent="0.2">
      <c r="A15" s="5" t="s">
        <v>22</v>
      </c>
      <c r="B15" s="6">
        <f>SUMIF('Annual State Data'!$B$2:$B$157,A15,'Annual State Data'!$C$2:$C$157)/COUNTIF('Annual State Data'!$B$2:$B$157,A15)</f>
        <v>0.18153333333333335</v>
      </c>
      <c r="C15" s="5">
        <f t="shared" si="0"/>
        <v>38</v>
      </c>
      <c r="D15" s="6">
        <f>SUMIF('Annual State Data'!$B$2:$B$157,A15,'Annual State Data'!$F$2:$F$157)/3</f>
        <v>0.14433333333333334</v>
      </c>
      <c r="E15" s="5">
        <f t="shared" si="1"/>
        <v>16</v>
      </c>
      <c r="F15" s="5">
        <f>SUMIF('Annual State Data'!$B$2:$B$157,A15,'Annual State Data'!$E$2:$E$157)</f>
        <v>235</v>
      </c>
      <c r="G15" s="5">
        <f>SUMIF('Annual State Data'!$B$2:$B$157,A15,'Annual State Data'!$H$2:$H$157)</f>
        <v>0</v>
      </c>
      <c r="H15" s="10">
        <f t="shared" si="2"/>
        <v>0</v>
      </c>
    </row>
    <row r="16" spans="1:8" x14ac:dyDescent="0.2">
      <c r="A16" s="3" t="s">
        <v>23</v>
      </c>
      <c r="B16" s="4">
        <f>SUMIF('Annual State Data'!$B$2:$B$157,A16,'Annual State Data'!$C$2:$C$157)/COUNTIF('Annual State Data'!$B$2:$B$157,A16)</f>
        <v>0.21939999999999996</v>
      </c>
      <c r="C16" s="3">
        <f t="shared" si="0"/>
        <v>18</v>
      </c>
      <c r="D16" s="4">
        <f>SUMIF('Annual State Data'!$B$2:$B$157,A16,'Annual State Data'!$F$2:$F$157)/3</f>
        <v>9.5333333333333339E-2</v>
      </c>
      <c r="E16" s="3">
        <f t="shared" si="1"/>
        <v>27</v>
      </c>
      <c r="F16" s="3">
        <f>SUMIF('Annual State Data'!$B$2:$B$157,A16,'Annual State Data'!$E$2:$E$157)</f>
        <v>140</v>
      </c>
      <c r="G16" s="3">
        <f>SUMIF('Annual State Data'!$B$2:$B$157,A16,'Annual State Data'!$H$2:$H$157)</f>
        <v>0</v>
      </c>
      <c r="H16" s="9">
        <f t="shared" si="2"/>
        <v>0</v>
      </c>
    </row>
    <row r="17" spans="1:8" x14ac:dyDescent="0.2">
      <c r="A17" s="5" t="s">
        <v>24</v>
      </c>
      <c r="B17" s="6">
        <f>SUMIF('Annual State Data'!$B$2:$B$157,A17,'Annual State Data'!$C$2:$C$157)/COUNTIF('Annual State Data'!$B$2:$B$157,A17)</f>
        <v>0.23216666666666666</v>
      </c>
      <c r="C17" s="5">
        <f t="shared" si="0"/>
        <v>12</v>
      </c>
      <c r="D17" s="6">
        <f>SUMIF('Annual State Data'!$B$2:$B$157,A17,'Annual State Data'!$F$2:$F$157)/3</f>
        <v>0.23233333333333331</v>
      </c>
      <c r="E17" s="5">
        <f t="shared" si="1"/>
        <v>4</v>
      </c>
      <c r="F17" s="5">
        <f>SUMIF('Annual State Data'!$B$2:$B$157,A17,'Annual State Data'!$E$2:$E$157)</f>
        <v>302</v>
      </c>
      <c r="G17" s="5">
        <f>SUMIF('Annual State Data'!$B$2:$B$157,A17,'Annual State Data'!$H$2:$H$157)</f>
        <v>0</v>
      </c>
      <c r="H17" s="10">
        <f t="shared" si="2"/>
        <v>0</v>
      </c>
    </row>
    <row r="18" spans="1:8" x14ac:dyDescent="0.2">
      <c r="A18" s="3" t="s">
        <v>25</v>
      </c>
      <c r="B18" s="4">
        <f>SUMIF('Annual State Data'!$B$2:$B$157,A18,'Annual State Data'!$C$2:$C$157)/COUNTIF('Annual State Data'!$B$2:$B$157,A18)</f>
        <v>0.2036</v>
      </c>
      <c r="C18" s="3">
        <f t="shared" si="0"/>
        <v>28</v>
      </c>
      <c r="D18" s="4">
        <f>SUMIF('Annual State Data'!$B$2:$B$157,A18,'Annual State Data'!$F$2:$F$157)/3</f>
        <v>9.6666666666666654E-3</v>
      </c>
      <c r="E18" s="3">
        <f t="shared" si="1"/>
        <v>50</v>
      </c>
      <c r="F18" s="3">
        <f>SUMIF('Annual State Data'!$B$2:$B$157,A18,'Annual State Data'!$E$2:$E$157)</f>
        <v>8</v>
      </c>
      <c r="G18" s="3">
        <f>SUMIF('Annual State Data'!$B$2:$B$157,A18,'Annual State Data'!$H$2:$H$157)</f>
        <v>0</v>
      </c>
      <c r="H18" s="9">
        <f t="shared" si="2"/>
        <v>0</v>
      </c>
    </row>
    <row r="19" spans="1:8" x14ac:dyDescent="0.2">
      <c r="A19" s="5" t="s">
        <v>26</v>
      </c>
      <c r="B19" s="6">
        <f>SUMIF('Annual State Data'!$B$2:$B$157,A19,'Annual State Data'!$C$2:$C$157)/COUNTIF('Annual State Data'!$B$2:$B$157,A19)</f>
        <v>0.26623333333333332</v>
      </c>
      <c r="C19" s="5">
        <f t="shared" si="0"/>
        <v>3</v>
      </c>
      <c r="D19" s="6">
        <f>SUMIF('Annual State Data'!$B$2:$B$157,A19,'Annual State Data'!$F$2:$F$157)/3</f>
        <v>8.4000000000000005E-2</v>
      </c>
      <c r="E19" s="5">
        <f t="shared" si="1"/>
        <v>31</v>
      </c>
      <c r="F19" s="5">
        <f>SUMIF('Annual State Data'!$B$2:$B$157,A19,'Annual State Data'!$E$2:$E$157)</f>
        <v>72</v>
      </c>
      <c r="G19" s="5">
        <f>SUMIF('Annual State Data'!$B$2:$B$157,A19,'Annual State Data'!$H$2:$H$157)</f>
        <v>0</v>
      </c>
      <c r="H19" s="10">
        <f t="shared" si="2"/>
        <v>0</v>
      </c>
    </row>
    <row r="20" spans="1:8" x14ac:dyDescent="0.2">
      <c r="A20" s="3" t="s">
        <v>27</v>
      </c>
      <c r="B20" s="4">
        <f>SUMIF('Annual State Data'!$B$2:$B$157,A20,'Annual State Data'!$C$2:$C$157)/COUNTIF('Annual State Data'!$B$2:$B$157,A20)</f>
        <v>0.21593333333333331</v>
      </c>
      <c r="C20" s="3">
        <f t="shared" si="0"/>
        <v>23</v>
      </c>
      <c r="D20" s="4">
        <f>SUMIF('Annual State Data'!$B$2:$B$157,A20,'Annual State Data'!$F$2:$F$157)/3</f>
        <v>0.11566666666666668</v>
      </c>
      <c r="E20" s="3">
        <f t="shared" si="1"/>
        <v>22</v>
      </c>
      <c r="F20" s="3">
        <f>SUMIF('Annual State Data'!$B$2:$B$157,A20,'Annual State Data'!$E$2:$E$157)</f>
        <v>33</v>
      </c>
      <c r="G20" s="3">
        <f>SUMIF('Annual State Data'!$B$2:$B$157,A20,'Annual State Data'!$H$2:$H$157)</f>
        <v>0</v>
      </c>
      <c r="H20" s="9">
        <f t="shared" si="2"/>
        <v>0</v>
      </c>
    </row>
    <row r="21" spans="1:8" x14ac:dyDescent="0.2">
      <c r="A21" s="5" t="s">
        <v>28</v>
      </c>
      <c r="B21" s="6">
        <f>SUMIF('Annual State Data'!$B$2:$B$157,A21,'Annual State Data'!$C$2:$C$157)/COUNTIF('Annual State Data'!$B$2:$B$157,A21)</f>
        <v>0.17903333333333335</v>
      </c>
      <c r="C21" s="5">
        <f t="shared" si="0"/>
        <v>40</v>
      </c>
      <c r="D21" s="6">
        <f>SUMIF('Annual State Data'!$B$2:$B$157,A21,'Annual State Data'!$F$2:$F$157)/3</f>
        <v>6.533333333333334E-2</v>
      </c>
      <c r="E21" s="5">
        <f t="shared" si="1"/>
        <v>39</v>
      </c>
      <c r="F21" s="5">
        <f>SUMIF('Annual State Data'!$B$2:$B$157,A21,'Annual State Data'!$E$2:$E$157)</f>
        <v>52</v>
      </c>
      <c r="G21" s="5">
        <f>SUMIF('Annual State Data'!$B$2:$B$157,A21,'Annual State Data'!$H$2:$H$157)</f>
        <v>0</v>
      </c>
      <c r="H21" s="10">
        <f t="shared" si="2"/>
        <v>0</v>
      </c>
    </row>
    <row r="22" spans="1:8" x14ac:dyDescent="0.2">
      <c r="A22" s="3" t="s">
        <v>29</v>
      </c>
      <c r="B22" s="4">
        <f>SUMIF('Annual State Data'!$B$2:$B$157,A22,'Annual State Data'!$C$2:$C$157)/COUNTIF('Annual State Data'!$B$2:$B$157,A22)</f>
        <v>0.24696666666666667</v>
      </c>
      <c r="C22" s="3">
        <f t="shared" si="0"/>
        <v>6</v>
      </c>
      <c r="D22" s="4">
        <f>SUMIF('Annual State Data'!$B$2:$B$157,A22,'Annual State Data'!$F$2:$F$157)/3</f>
        <v>0.16266666666666665</v>
      </c>
      <c r="E22" s="3">
        <f t="shared" si="1"/>
        <v>13</v>
      </c>
      <c r="F22" s="3">
        <f>SUMIF('Annual State Data'!$B$2:$B$157,A22,'Annual State Data'!$E$2:$E$157)</f>
        <v>175</v>
      </c>
      <c r="G22" s="3">
        <f>SUMIF('Annual State Data'!$B$2:$B$157,A22,'Annual State Data'!$H$2:$H$157)</f>
        <v>1</v>
      </c>
      <c r="H22" s="9">
        <f t="shared" si="2"/>
        <v>5.7142857142857143E-3</v>
      </c>
    </row>
    <row r="23" spans="1:8" x14ac:dyDescent="0.2">
      <c r="A23" s="5" t="s">
        <v>30</v>
      </c>
      <c r="B23" s="6">
        <f>SUMIF('Annual State Data'!$B$2:$B$157,A23,'Annual State Data'!$C$2:$C$157)/COUNTIF('Annual State Data'!$B$2:$B$157,A23)</f>
        <v>0.20093333333333332</v>
      </c>
      <c r="C23" s="5">
        <f t="shared" si="0"/>
        <v>30</v>
      </c>
      <c r="D23" s="6">
        <f>SUMIF('Annual State Data'!$B$2:$B$157,A23,'Annual State Data'!$F$2:$F$157)/3</f>
        <v>0.16766666666666666</v>
      </c>
      <c r="E23" s="5">
        <f t="shared" si="1"/>
        <v>12</v>
      </c>
      <c r="F23" s="5">
        <f>SUMIF('Annual State Data'!$B$2:$B$157,A23,'Annual State Data'!$E$2:$E$157)</f>
        <v>242</v>
      </c>
      <c r="G23" s="5">
        <f>SUMIF('Annual State Data'!$B$2:$B$157,A23,'Annual State Data'!$H$2:$H$157)</f>
        <v>1</v>
      </c>
      <c r="H23" s="10">
        <f t="shared" si="2"/>
        <v>4.1322314049586778E-3</v>
      </c>
    </row>
    <row r="24" spans="1:8" x14ac:dyDescent="0.2">
      <c r="A24" s="3" t="s">
        <v>31</v>
      </c>
      <c r="B24" s="4">
        <f>SUMIF('Annual State Data'!$B$2:$B$157,A24,'Annual State Data'!$C$2:$C$157)/COUNTIF('Annual State Data'!$B$2:$B$157,A24)</f>
        <v>0.19910000000000003</v>
      </c>
      <c r="C24" s="3">
        <f t="shared" si="0"/>
        <v>32</v>
      </c>
      <c r="D24" s="4">
        <f>SUMIF('Annual State Data'!$B$2:$B$157,A24,'Annual State Data'!$F$2:$F$157)/3</f>
        <v>0.14199999999999999</v>
      </c>
      <c r="E24" s="3">
        <f t="shared" si="1"/>
        <v>18</v>
      </c>
      <c r="F24" s="3">
        <f>SUMIF('Annual State Data'!$B$2:$B$157,A24,'Annual State Data'!$E$2:$E$157)</f>
        <v>158</v>
      </c>
      <c r="G24" s="3">
        <f>SUMIF('Annual State Data'!$B$2:$B$157,A24,'Annual State Data'!$H$2:$H$157)</f>
        <v>1</v>
      </c>
      <c r="H24" s="9">
        <f t="shared" si="2"/>
        <v>6.3291139240506328E-3</v>
      </c>
    </row>
    <row r="25" spans="1:8" x14ac:dyDescent="0.2">
      <c r="A25" s="5" t="s">
        <v>32</v>
      </c>
      <c r="B25" s="6">
        <f>SUMIF('Annual State Data'!$B$2:$B$157,A25,'Annual State Data'!$C$2:$C$157)/COUNTIF('Annual State Data'!$B$2:$B$157,A25)</f>
        <v>0.2606</v>
      </c>
      <c r="C25" s="5">
        <f t="shared" si="0"/>
        <v>4</v>
      </c>
      <c r="D25" s="6">
        <f>SUMIF('Annual State Data'!$B$2:$B$157,A25,'Annual State Data'!$F$2:$F$157)/3</f>
        <v>5.0666666666666665E-2</v>
      </c>
      <c r="E25" s="5">
        <f t="shared" si="1"/>
        <v>43</v>
      </c>
      <c r="F25" s="5">
        <f>SUMIF('Annual State Data'!$B$2:$B$157,A25,'Annual State Data'!$E$2:$E$157)</f>
        <v>31</v>
      </c>
      <c r="G25" s="5">
        <f>SUMIF('Annual State Data'!$B$2:$B$157,A25,'Annual State Data'!$H$2:$H$157)</f>
        <v>0</v>
      </c>
      <c r="H25" s="10">
        <f t="shared" si="2"/>
        <v>0</v>
      </c>
    </row>
    <row r="26" spans="1:8" x14ac:dyDescent="0.2">
      <c r="A26" s="3" t="s">
        <v>33</v>
      </c>
      <c r="B26" s="4">
        <f>SUMIF('Annual State Data'!$B$2:$B$157,A26,'Annual State Data'!$C$2:$C$157)/COUNTIF('Annual State Data'!$B$2:$B$157,A26)</f>
        <v>0.29333333333333333</v>
      </c>
      <c r="C26" s="3">
        <f t="shared" si="0"/>
        <v>1</v>
      </c>
      <c r="D26" s="4">
        <f>SUMIF('Annual State Data'!$B$2:$B$157,A26,'Annual State Data'!$F$2:$F$157)/3</f>
        <v>0.10299999999999999</v>
      </c>
      <c r="E26" s="3">
        <f t="shared" si="1"/>
        <v>26</v>
      </c>
      <c r="F26" s="3">
        <f>SUMIF('Annual State Data'!$B$2:$B$157,A26,'Annual State Data'!$E$2:$E$157)</f>
        <v>168</v>
      </c>
      <c r="G26" s="3">
        <f>SUMIF('Annual State Data'!$B$2:$B$157,A26,'Annual State Data'!$H$2:$H$157)</f>
        <v>0</v>
      </c>
      <c r="H26" s="9">
        <f t="shared" si="2"/>
        <v>0</v>
      </c>
    </row>
    <row r="27" spans="1:8" x14ac:dyDescent="0.2">
      <c r="A27" s="5" t="s">
        <v>34</v>
      </c>
      <c r="B27" s="6">
        <f>SUMIF('Annual State Data'!$B$2:$B$157,A27,'Annual State Data'!$C$2:$C$157)/COUNTIF('Annual State Data'!$B$2:$B$157,A27)</f>
        <v>0.23173333333333332</v>
      </c>
      <c r="C27" s="5">
        <f t="shared" si="0"/>
        <v>14</v>
      </c>
      <c r="D27" s="6">
        <f>SUMIF('Annual State Data'!$B$2:$B$157,A27,'Annual State Data'!$F$2:$F$157)/3</f>
        <v>0.21966666666666668</v>
      </c>
      <c r="E27" s="5">
        <f t="shared" si="1"/>
        <v>5</v>
      </c>
      <c r="F27" s="5">
        <f>SUMIF('Annual State Data'!$B$2:$B$157,A27,'Annual State Data'!$E$2:$E$157)</f>
        <v>48</v>
      </c>
      <c r="G27" s="5">
        <f>SUMIF('Annual State Data'!$B$2:$B$157,A27,'Annual State Data'!$H$2:$H$157)</f>
        <v>0</v>
      </c>
      <c r="H27" s="10">
        <f t="shared" si="2"/>
        <v>0</v>
      </c>
    </row>
    <row r="28" spans="1:8" x14ac:dyDescent="0.2">
      <c r="A28" s="3" t="s">
        <v>35</v>
      </c>
      <c r="B28" s="4">
        <f>SUMIF('Annual State Data'!$B$2:$B$157,A28,'Annual State Data'!$C$2:$C$157)/COUNTIF('Annual State Data'!$B$2:$B$157,A28)</f>
        <v>0.2232666666666667</v>
      </c>
      <c r="C28" s="3">
        <f t="shared" si="0"/>
        <v>15</v>
      </c>
      <c r="D28" s="4">
        <f>SUMIF('Annual State Data'!$B$2:$B$157,A28,'Annual State Data'!$F$2:$F$157)/3</f>
        <v>0.18666666666666665</v>
      </c>
      <c r="E28" s="3">
        <f t="shared" si="1"/>
        <v>8</v>
      </c>
      <c r="F28" s="3">
        <f>SUMIF('Annual State Data'!$B$2:$B$157,A28,'Annual State Data'!$E$2:$E$157)</f>
        <v>118</v>
      </c>
      <c r="G28" s="3">
        <f>SUMIF('Annual State Data'!$B$2:$B$157,A28,'Annual State Data'!$H$2:$H$157)</f>
        <v>0</v>
      </c>
      <c r="H28" s="9">
        <f t="shared" si="2"/>
        <v>0</v>
      </c>
    </row>
    <row r="29" spans="1:8" x14ac:dyDescent="0.2">
      <c r="A29" s="5" t="s">
        <v>36</v>
      </c>
      <c r="B29" s="6">
        <f>SUMIF('Annual State Data'!$B$2:$B$157,A29,'Annual State Data'!$C$2:$C$157)/COUNTIF('Annual State Data'!$B$2:$B$157,A29)</f>
        <v>0.2074</v>
      </c>
      <c r="C29" s="5">
        <f t="shared" si="0"/>
        <v>26</v>
      </c>
      <c r="D29" s="6">
        <f>SUMIF('Annual State Data'!$B$2:$B$157,A29,'Annual State Data'!$F$2:$F$157)/3</f>
        <v>0.20466666666666666</v>
      </c>
      <c r="E29" s="5">
        <f t="shared" si="1"/>
        <v>6</v>
      </c>
      <c r="F29" s="5">
        <f>SUMIF('Annual State Data'!$B$2:$B$157,A29,'Annual State Data'!$E$2:$E$157)</f>
        <v>41</v>
      </c>
      <c r="G29" s="5">
        <f>SUMIF('Annual State Data'!$B$2:$B$157,A29,'Annual State Data'!$H$2:$H$157)</f>
        <v>0</v>
      </c>
      <c r="H29" s="10">
        <f t="shared" si="2"/>
        <v>0</v>
      </c>
    </row>
    <row r="30" spans="1:8" x14ac:dyDescent="0.2">
      <c r="A30" s="3" t="s">
        <v>37</v>
      </c>
      <c r="B30" s="4">
        <f>SUMIF('Annual State Data'!$B$2:$B$157,A30,'Annual State Data'!$C$2:$C$157)/COUNTIF('Annual State Data'!$B$2:$B$157,A30)</f>
        <v>0.21719999999999998</v>
      </c>
      <c r="C30" s="3">
        <f t="shared" si="0"/>
        <v>20</v>
      </c>
      <c r="D30" s="4">
        <f>SUMIF('Annual State Data'!$B$2:$B$157,A30,'Annual State Data'!$F$2:$F$157)/3</f>
        <v>0.12633333333333333</v>
      </c>
      <c r="E30" s="3">
        <f t="shared" si="1"/>
        <v>21</v>
      </c>
      <c r="F30" s="3">
        <f>SUMIF('Annual State Data'!$B$2:$B$157,A30,'Annual State Data'!$E$2:$E$157)</f>
        <v>29</v>
      </c>
      <c r="G30" s="3">
        <f>SUMIF('Annual State Data'!$B$2:$B$157,A30,'Annual State Data'!$H$2:$H$157)</f>
        <v>0</v>
      </c>
      <c r="H30" s="9">
        <f t="shared" si="2"/>
        <v>0</v>
      </c>
    </row>
    <row r="31" spans="1:8" x14ac:dyDescent="0.2">
      <c r="A31" s="5" t="s">
        <v>38</v>
      </c>
      <c r="B31" s="6">
        <f>SUMIF('Annual State Data'!$B$2:$B$157,A31,'Annual State Data'!$C$2:$C$157)/COUNTIF('Annual State Data'!$B$2:$B$157,A31)</f>
        <v>0.19656666666666667</v>
      </c>
      <c r="C31" s="5">
        <f t="shared" si="0"/>
        <v>34</v>
      </c>
      <c r="D31" s="6">
        <f>SUMIF('Annual State Data'!$B$2:$B$157,A31,'Annual State Data'!$F$2:$F$157)/3</f>
        <v>3.8000000000000006E-2</v>
      </c>
      <c r="E31" s="5">
        <f t="shared" si="1"/>
        <v>45</v>
      </c>
      <c r="F31" s="5">
        <f>SUMIF('Annual State Data'!$B$2:$B$157,A31,'Annual State Data'!$E$2:$E$157)</f>
        <v>44</v>
      </c>
      <c r="G31" s="5">
        <f>SUMIF('Annual State Data'!$B$2:$B$157,A31,'Annual State Data'!$H$2:$H$157)</f>
        <v>0</v>
      </c>
      <c r="H31" s="10">
        <f t="shared" si="2"/>
        <v>0</v>
      </c>
    </row>
    <row r="32" spans="1:8" x14ac:dyDescent="0.2">
      <c r="A32" s="3" t="s">
        <v>39</v>
      </c>
      <c r="B32" s="4">
        <f>SUMIF('Annual State Data'!$B$2:$B$157,A32,'Annual State Data'!$C$2:$C$157)/COUNTIF('Annual State Data'!$B$2:$B$157,A32)</f>
        <v>0.18910000000000002</v>
      </c>
      <c r="C32" s="3">
        <f t="shared" si="0"/>
        <v>36</v>
      </c>
      <c r="D32" s="4">
        <f>SUMIF('Annual State Data'!$B$2:$B$157,A32,'Annual State Data'!$F$2:$F$157)/3</f>
        <v>0.24633333333333338</v>
      </c>
      <c r="E32" s="3">
        <f t="shared" si="1"/>
        <v>3</v>
      </c>
      <c r="F32" s="3">
        <f>SUMIF('Annual State Data'!$B$2:$B$157,A32,'Annual State Data'!$E$2:$E$157)</f>
        <v>56</v>
      </c>
      <c r="G32" s="3">
        <f>SUMIF('Annual State Data'!$B$2:$B$157,A32,'Annual State Data'!$H$2:$H$157)</f>
        <v>0</v>
      </c>
      <c r="H32" s="9">
        <f t="shared" si="2"/>
        <v>0</v>
      </c>
    </row>
    <row r="33" spans="1:8" x14ac:dyDescent="0.2">
      <c r="A33" s="5" t="s">
        <v>40</v>
      </c>
      <c r="B33" s="6">
        <f>SUMIF('Annual State Data'!$B$2:$B$157,A33,'Annual State Data'!$C$2:$C$157)/COUNTIF('Annual State Data'!$B$2:$B$157,A33)</f>
        <v>0.18296666666666669</v>
      </c>
      <c r="C33" s="5">
        <f t="shared" si="0"/>
        <v>37</v>
      </c>
      <c r="D33" s="6">
        <f>SUMIF('Annual State Data'!$B$2:$B$157,A33,'Annual State Data'!$F$2:$F$157)/3</f>
        <v>0.03</v>
      </c>
      <c r="E33" s="5">
        <f t="shared" si="1"/>
        <v>47</v>
      </c>
      <c r="F33" s="5">
        <f>SUMIF('Annual State Data'!$B$2:$B$157,A33,'Annual State Data'!$E$2:$E$157)</f>
        <v>62</v>
      </c>
      <c r="G33" s="5">
        <f>SUMIF('Annual State Data'!$B$2:$B$157,A33,'Annual State Data'!$H$2:$H$157)</f>
        <v>0</v>
      </c>
      <c r="H33" s="10">
        <f t="shared" si="2"/>
        <v>0</v>
      </c>
    </row>
    <row r="34" spans="1:8" x14ac:dyDescent="0.2">
      <c r="A34" s="3" t="s">
        <v>41</v>
      </c>
      <c r="B34" s="4">
        <f>SUMIF('Annual State Data'!$B$2:$B$157,A34,'Annual State Data'!$C$2:$C$157)/COUNTIF('Annual State Data'!$B$2:$B$157,A34)</f>
        <v>0.17046666666666668</v>
      </c>
      <c r="C34" s="3">
        <f t="shared" ref="C34:C53" si="3">IF(OR(A34="District of Columbia",A34="Puerto Rico"),"",1+COUNTIFS($B$2:$B$53,"&gt;"&amp;B34,$A$2:$A$53,"&lt;&gt;District of Columbia",$A$2:$A$53,"&lt;&gt;Puerto Rico"))</f>
        <v>44</v>
      </c>
      <c r="D34" s="4">
        <f>SUMIF('Annual State Data'!$B$2:$B$157,A34,'Annual State Data'!$F$2:$F$157)/3</f>
        <v>6.6000000000000003E-2</v>
      </c>
      <c r="E34" s="3">
        <f t="shared" ref="E34:E53" si="4">IF(OR(A34="District of Columbia",A34="Puerto Rico"),"",1+COUNTIFS($D$2:$D$53,"&gt;"&amp;D34,$A$2:$A$53,"&lt;&gt;District of Columbia",$A$2:$A$53,"&lt;&gt;Puerto Rico"))</f>
        <v>38</v>
      </c>
      <c r="F34" s="3">
        <f>SUMIF('Annual State Data'!$B$2:$B$157,A34,'Annual State Data'!$E$2:$E$157)</f>
        <v>109</v>
      </c>
      <c r="G34" s="3">
        <f>SUMIF('Annual State Data'!$B$2:$B$157,A34,'Annual State Data'!$H$2:$H$157)</f>
        <v>0</v>
      </c>
      <c r="H34" s="9">
        <f t="shared" ref="H34:H51" si="5">IF(F34&gt;0,G34/F34,"")</f>
        <v>0</v>
      </c>
    </row>
    <row r="35" spans="1:8" x14ac:dyDescent="0.2">
      <c r="A35" s="5" t="s">
        <v>42</v>
      </c>
      <c r="B35" s="6">
        <f>SUMIF('Annual State Data'!$B$2:$B$157,A35,'Annual State Data'!$C$2:$C$157)/COUNTIF('Annual State Data'!$B$2:$B$157,A35)</f>
        <v>0.24056666666666662</v>
      </c>
      <c r="C35" s="5">
        <f t="shared" si="3"/>
        <v>10</v>
      </c>
      <c r="D35" s="6">
        <f>SUMIF('Annual State Data'!$B$2:$B$157,A35,'Annual State Data'!$F$2:$F$157)/3</f>
        <v>7.8E-2</v>
      </c>
      <c r="E35" s="5">
        <f t="shared" si="4"/>
        <v>34</v>
      </c>
      <c r="F35" s="5">
        <f>SUMIF('Annual State Data'!$B$2:$B$157,A35,'Annual State Data'!$E$2:$E$157)</f>
        <v>22</v>
      </c>
      <c r="G35" s="5">
        <f>SUMIF('Annual State Data'!$B$2:$B$157,A35,'Annual State Data'!$H$2:$H$157)</f>
        <v>0</v>
      </c>
      <c r="H35" s="10">
        <f t="shared" si="5"/>
        <v>0</v>
      </c>
    </row>
    <row r="36" spans="1:8" x14ac:dyDescent="0.2">
      <c r="A36" s="3" t="s">
        <v>43</v>
      </c>
      <c r="B36" s="4">
        <f>SUMIF('Annual State Data'!$B$2:$B$157,A36,'Annual State Data'!$C$2:$C$157)/COUNTIF('Annual State Data'!$B$2:$B$157,A36)</f>
        <v>0.21676666666666666</v>
      </c>
      <c r="C36" s="3">
        <f t="shared" si="3"/>
        <v>22</v>
      </c>
      <c r="D36" s="4">
        <f>SUMIF('Annual State Data'!$B$2:$B$157,A36,'Annual State Data'!$F$2:$F$157)/3</f>
        <v>9.2333333333333337E-2</v>
      </c>
      <c r="E36" s="3">
        <f t="shared" si="4"/>
        <v>29</v>
      </c>
      <c r="F36" s="3">
        <f>SUMIF('Annual State Data'!$B$2:$B$157,A36,'Annual State Data'!$E$2:$E$157)</f>
        <v>275</v>
      </c>
      <c r="G36" s="3">
        <f>SUMIF('Annual State Data'!$B$2:$B$157,A36,'Annual State Data'!$H$2:$H$157)</f>
        <v>0</v>
      </c>
      <c r="H36" s="9">
        <f t="shared" si="5"/>
        <v>0</v>
      </c>
    </row>
    <row r="37" spans="1:8" x14ac:dyDescent="0.2">
      <c r="A37" s="5" t="s">
        <v>44</v>
      </c>
      <c r="B37" s="6">
        <f>SUMIF('Annual State Data'!$B$2:$B$157,A37,'Annual State Data'!$C$2:$C$157)/COUNTIF('Annual State Data'!$B$2:$B$157,A37)</f>
        <v>0.21926666666666669</v>
      </c>
      <c r="C37" s="5">
        <f t="shared" si="3"/>
        <v>19</v>
      </c>
      <c r="D37" s="6">
        <f>SUMIF('Annual State Data'!$B$2:$B$157,A37,'Annual State Data'!$F$2:$F$157)/3</f>
        <v>0.14699999999999999</v>
      </c>
      <c r="E37" s="5">
        <f t="shared" si="4"/>
        <v>15</v>
      </c>
      <c r="F37" s="5">
        <f>SUMIF('Annual State Data'!$B$2:$B$157,A37,'Annual State Data'!$E$2:$E$157)</f>
        <v>139</v>
      </c>
      <c r="G37" s="5">
        <f>SUMIF('Annual State Data'!$B$2:$B$157,A37,'Annual State Data'!$H$2:$H$157)</f>
        <v>1</v>
      </c>
      <c r="H37" s="10">
        <f t="shared" si="5"/>
        <v>7.1942446043165471E-3</v>
      </c>
    </row>
    <row r="38" spans="1:8" x14ac:dyDescent="0.2">
      <c r="A38" s="3" t="s">
        <v>45</v>
      </c>
      <c r="B38" s="4">
        <f>SUMIF('Annual State Data'!$B$2:$B$157,A38,'Annual State Data'!$C$2:$C$157)/COUNTIF('Annual State Data'!$B$2:$B$157,A38)</f>
        <v>0.17656666666666668</v>
      </c>
      <c r="C38" s="3">
        <f t="shared" si="3"/>
        <v>42</v>
      </c>
      <c r="D38" s="4">
        <f>SUMIF('Annual State Data'!$B$2:$B$157,A38,'Annual State Data'!$F$2:$F$157)/3</f>
        <v>0.16033333333333333</v>
      </c>
      <c r="E38" s="3">
        <f t="shared" si="4"/>
        <v>14</v>
      </c>
      <c r="F38" s="3">
        <f>SUMIF('Annual State Data'!$B$2:$B$157,A38,'Annual State Data'!$E$2:$E$157)</f>
        <v>76</v>
      </c>
      <c r="G38" s="3">
        <f>SUMIF('Annual State Data'!$B$2:$B$157,A38,'Annual State Data'!$H$2:$H$157)</f>
        <v>0</v>
      </c>
      <c r="H38" s="9">
        <f t="shared" si="5"/>
        <v>0</v>
      </c>
    </row>
    <row r="39" spans="1:8" x14ac:dyDescent="0.2">
      <c r="A39" s="5" t="s">
        <v>46</v>
      </c>
      <c r="B39" s="6">
        <f>SUMIF('Annual State Data'!$B$2:$B$157,A39,'Annual State Data'!$C$2:$C$157)/COUNTIF('Annual State Data'!$B$2:$B$157,A39)</f>
        <v>0.21573333333333333</v>
      </c>
      <c r="C39" s="5">
        <f t="shared" si="3"/>
        <v>24</v>
      </c>
      <c r="D39" s="6">
        <f>SUMIF('Annual State Data'!$B$2:$B$157,A39,'Annual State Data'!$F$2:$F$157)/3</f>
        <v>0.14300000000000002</v>
      </c>
      <c r="E39" s="5">
        <f t="shared" si="4"/>
        <v>17</v>
      </c>
      <c r="F39" s="5">
        <f>SUMIF('Annual State Data'!$B$2:$B$157,A39,'Annual State Data'!$E$2:$E$157)</f>
        <v>313</v>
      </c>
      <c r="G39" s="5">
        <f>SUMIF('Annual State Data'!$B$2:$B$157,A39,'Annual State Data'!$H$2:$H$157)</f>
        <v>1</v>
      </c>
      <c r="H39" s="10">
        <f t="shared" si="5"/>
        <v>3.1948881789137379E-3</v>
      </c>
    </row>
    <row r="40" spans="1:8" x14ac:dyDescent="0.2">
      <c r="A40" s="3" t="s">
        <v>47</v>
      </c>
      <c r="B40" s="4">
        <f>SUMIF('Annual State Data'!$B$2:$B$157,A40,'Annual State Data'!$C$2:$C$157)/COUNTIF('Annual State Data'!$B$2:$B$157,A40)</f>
        <v>0.24426666666666666</v>
      </c>
      <c r="C40" s="3">
        <f t="shared" si="3"/>
        <v>8</v>
      </c>
      <c r="D40" s="4">
        <f>SUMIF('Annual State Data'!$B$2:$B$157,A40,'Annual State Data'!$F$2:$F$157)/3</f>
        <v>9.2999999999999985E-2</v>
      </c>
      <c r="E40" s="3">
        <f t="shared" si="4"/>
        <v>28</v>
      </c>
      <c r="F40" s="3">
        <f>SUMIF('Annual State Data'!$B$2:$B$157,A40,'Annual State Data'!$E$2:$E$157)</f>
        <v>25</v>
      </c>
      <c r="G40" s="3">
        <f>SUMIF('Annual State Data'!$B$2:$B$157,A40,'Annual State Data'!$H$2:$H$157)</f>
        <v>1</v>
      </c>
      <c r="H40" s="9">
        <f t="shared" si="5"/>
        <v>0.04</v>
      </c>
    </row>
    <row r="41" spans="1:8" x14ac:dyDescent="0.2">
      <c r="A41" s="5" t="s">
        <v>48</v>
      </c>
      <c r="B41" s="6">
        <f>SUMIF('Annual State Data'!$B$2:$B$157,A41,'Annual State Data'!$C$2:$C$157)/COUNTIF('Annual State Data'!$B$2:$B$157,A41)</f>
        <v>0.19850000000000001</v>
      </c>
      <c r="C41" s="5">
        <f t="shared" si="3"/>
        <v>33</v>
      </c>
      <c r="D41" s="6">
        <f>SUMIF('Annual State Data'!$B$2:$B$157,A41,'Annual State Data'!$F$2:$F$157)/3</f>
        <v>6.699999999999999E-2</v>
      </c>
      <c r="E41" s="5">
        <f t="shared" si="4"/>
        <v>37</v>
      </c>
      <c r="F41" s="5">
        <f>SUMIF('Annual State Data'!$B$2:$B$157,A41,'Annual State Data'!$E$2:$E$157)</f>
        <v>42</v>
      </c>
      <c r="G41" s="5">
        <f>SUMIF('Annual State Data'!$B$2:$B$157,A41,'Annual State Data'!$H$2:$H$157)</f>
        <v>0</v>
      </c>
      <c r="H41" s="10">
        <f t="shared" si="5"/>
        <v>0</v>
      </c>
    </row>
    <row r="42" spans="1:8" x14ac:dyDescent="0.2">
      <c r="A42" s="3" t="s">
        <v>49</v>
      </c>
      <c r="B42" s="4">
        <f>SUMIF('Annual State Data'!$B$2:$B$157,A42,'Annual State Data'!$C$2:$C$157)/COUNTIF('Annual State Data'!$B$2:$B$157,A42)</f>
        <v>0.24283333333333335</v>
      </c>
      <c r="C42" s="3">
        <f t="shared" si="3"/>
        <v>9</v>
      </c>
      <c r="D42" s="4">
        <f>SUMIF('Annual State Data'!$B$2:$B$157,A42,'Annual State Data'!$F$2:$F$157)/3</f>
        <v>3.3000000000000002E-2</v>
      </c>
      <c r="E42" s="3">
        <f t="shared" si="4"/>
        <v>46</v>
      </c>
      <c r="F42" s="3">
        <f>SUMIF('Annual State Data'!$B$2:$B$157,A42,'Annual State Data'!$E$2:$E$157)</f>
        <v>10</v>
      </c>
      <c r="G42" s="3">
        <f>SUMIF('Annual State Data'!$B$2:$B$157,A42,'Annual State Data'!$H$2:$H$157)</f>
        <v>0</v>
      </c>
      <c r="H42" s="9">
        <f t="shared" si="5"/>
        <v>0</v>
      </c>
    </row>
    <row r="43" spans="1:8" x14ac:dyDescent="0.2">
      <c r="A43" s="5" t="s">
        <v>50</v>
      </c>
      <c r="B43" s="6">
        <f>SUMIF('Annual State Data'!$B$2:$B$157,A43,'Annual State Data'!$C$2:$C$157)/COUNTIF('Annual State Data'!$B$2:$B$157,A43)</f>
        <v>0.20576666666666668</v>
      </c>
      <c r="C43" s="5">
        <f t="shared" si="3"/>
        <v>27</v>
      </c>
      <c r="D43" s="6">
        <f>SUMIF('Annual State Data'!$B$2:$B$157,A43,'Annual State Data'!$F$2:$F$157)/3</f>
        <v>1.5999999999999997E-2</v>
      </c>
      <c r="E43" s="5">
        <f t="shared" si="4"/>
        <v>49</v>
      </c>
      <c r="F43" s="5">
        <f>SUMIF('Annual State Data'!$B$2:$B$157,A43,'Annual State Data'!$E$2:$E$157)</f>
        <v>19</v>
      </c>
      <c r="G43" s="5">
        <f>SUMIF('Annual State Data'!$B$2:$B$157,A43,'Annual State Data'!$H$2:$H$157)</f>
        <v>0</v>
      </c>
      <c r="H43" s="10">
        <f t="shared" si="5"/>
        <v>0</v>
      </c>
    </row>
    <row r="44" spans="1:8" x14ac:dyDescent="0.2">
      <c r="A44" s="3" t="s">
        <v>51</v>
      </c>
      <c r="B44" s="4">
        <f>SUMIF('Annual State Data'!$B$2:$B$157,A44,'Annual State Data'!$C$2:$C$157)/COUNTIF('Annual State Data'!$B$2:$B$157,A44)</f>
        <v>0.15529999999999999</v>
      </c>
      <c r="C44" s="3">
        <f t="shared" si="3"/>
        <v>47</v>
      </c>
      <c r="D44" s="4">
        <f>SUMIF('Annual State Data'!$B$2:$B$157,A44,'Annual State Data'!$F$2:$F$157)/3</f>
        <v>7.1999999999999995E-2</v>
      </c>
      <c r="E44" s="3">
        <f t="shared" si="4"/>
        <v>36</v>
      </c>
      <c r="F44" s="3">
        <f>SUMIF('Annual State Data'!$B$2:$B$157,A44,'Annual State Data'!$E$2:$E$157)</f>
        <v>307</v>
      </c>
      <c r="G44" s="3">
        <f>SUMIF('Annual State Data'!$B$2:$B$157,A44,'Annual State Data'!$H$2:$H$157)</f>
        <v>4</v>
      </c>
      <c r="H44" s="9">
        <f t="shared" si="5"/>
        <v>1.3029315960912053E-2</v>
      </c>
    </row>
    <row r="45" spans="1:8" x14ac:dyDescent="0.2">
      <c r="A45" s="5" t="s">
        <v>52</v>
      </c>
      <c r="B45" s="6">
        <f>SUMIF('Annual State Data'!$B$2:$B$157,A45,'Annual State Data'!$C$2:$C$157)/COUNTIF('Annual State Data'!$B$2:$B$157,A45)</f>
        <v>0.20320000000000002</v>
      </c>
      <c r="C45" s="5">
        <f t="shared" si="3"/>
        <v>29</v>
      </c>
      <c r="D45" s="6">
        <f>SUMIF('Annual State Data'!$B$2:$B$157,A45,'Annual State Data'!$F$2:$F$157)/3</f>
        <v>0.10533333333333333</v>
      </c>
      <c r="E45" s="5">
        <f t="shared" si="4"/>
        <v>25</v>
      </c>
      <c r="F45" s="5">
        <f>SUMIF('Annual State Data'!$B$2:$B$157,A45,'Annual State Data'!$E$2:$E$157)</f>
        <v>39</v>
      </c>
      <c r="G45" s="5">
        <f>SUMIF('Annual State Data'!$B$2:$B$157,A45,'Annual State Data'!$H$2:$H$157)</f>
        <v>0</v>
      </c>
      <c r="H45" s="10">
        <f t="shared" si="5"/>
        <v>0</v>
      </c>
    </row>
    <row r="46" spans="1:8" x14ac:dyDescent="0.2">
      <c r="A46" s="3" t="s">
        <v>53</v>
      </c>
      <c r="B46" s="4">
        <f>SUMIF('Annual State Data'!$B$2:$B$157,A46,'Annual State Data'!$C$2:$C$157)/COUNTIF('Annual State Data'!$B$2:$B$157,A46)</f>
        <v>0.22016666666666665</v>
      </c>
      <c r="C46" s="3">
        <f t="shared" si="3"/>
        <v>17</v>
      </c>
      <c r="D46" s="4">
        <f>SUMIF('Annual State Data'!$B$2:$B$157,A46,'Annual State Data'!$F$2:$F$157)/3</f>
        <v>0.13599999999999998</v>
      </c>
      <c r="E46" s="3">
        <f t="shared" si="4"/>
        <v>20</v>
      </c>
      <c r="F46" s="3">
        <f>SUMIF('Annual State Data'!$B$2:$B$157,A46,'Annual State Data'!$E$2:$E$157)</f>
        <v>16</v>
      </c>
      <c r="G46" s="3">
        <f>SUMIF('Annual State Data'!$B$2:$B$157,A46,'Annual State Data'!$H$2:$H$157)</f>
        <v>0</v>
      </c>
      <c r="H46" s="9">
        <f t="shared" si="5"/>
        <v>0</v>
      </c>
    </row>
    <row r="47" spans="1:8" x14ac:dyDescent="0.2">
      <c r="A47" s="5" t="s">
        <v>54</v>
      </c>
      <c r="B47" s="6">
        <f>SUMIF('Annual State Data'!$B$2:$B$157,A47,'Annual State Data'!$C$2:$C$157)/COUNTIF('Annual State Data'!$B$2:$B$157,A47)</f>
        <v>0.17913333333333334</v>
      </c>
      <c r="C47" s="5">
        <f t="shared" si="3"/>
        <v>39</v>
      </c>
      <c r="D47" s="6">
        <f>SUMIF('Annual State Data'!$B$2:$B$157,A47,'Annual State Data'!$F$2:$F$157)/3</f>
        <v>7.5999999999999998E-2</v>
      </c>
      <c r="E47" s="5">
        <f t="shared" si="4"/>
        <v>35</v>
      </c>
      <c r="F47" s="5">
        <f>SUMIF('Annual State Data'!$B$2:$B$157,A47,'Annual State Data'!$E$2:$E$157)</f>
        <v>72</v>
      </c>
      <c r="G47" s="5">
        <f>SUMIF('Annual State Data'!$B$2:$B$157,A47,'Annual State Data'!$H$2:$H$157)</f>
        <v>0</v>
      </c>
      <c r="H47" s="10">
        <f t="shared" si="5"/>
        <v>0</v>
      </c>
    </row>
    <row r="48" spans="1:8" x14ac:dyDescent="0.2">
      <c r="A48" s="3" t="s">
        <v>55</v>
      </c>
      <c r="B48" s="4">
        <f>SUMIF('Annual State Data'!$B$2:$B$157,A48,'Annual State Data'!$C$2:$C$157)/COUNTIF('Annual State Data'!$B$2:$B$157,A48)</f>
        <v>0.16579999999999998</v>
      </c>
      <c r="C48" s="3">
        <f t="shared" si="3"/>
        <v>46</v>
      </c>
      <c r="D48" s="4">
        <f>SUMIF('Annual State Data'!$B$2:$B$157,A48,'Annual State Data'!$F$2:$F$157)/3</f>
        <v>0.29366666666666669</v>
      </c>
      <c r="E48" s="3">
        <f t="shared" si="4"/>
        <v>2</v>
      </c>
      <c r="F48" s="3">
        <f>SUMIF('Annual State Data'!$B$2:$B$157,A48,'Annual State Data'!$E$2:$E$157)</f>
        <v>187</v>
      </c>
      <c r="G48" s="3">
        <f>SUMIF('Annual State Data'!$B$2:$B$157,A48,'Annual State Data'!$H$2:$H$157)</f>
        <v>2</v>
      </c>
      <c r="H48" s="9">
        <f t="shared" si="5"/>
        <v>1.06951871657754E-2</v>
      </c>
    </row>
    <row r="49" spans="1:8" x14ac:dyDescent="0.2">
      <c r="A49" s="5" t="s">
        <v>56</v>
      </c>
      <c r="B49" s="6">
        <f>SUMIF('Annual State Data'!$B$2:$B$157,A49,'Annual State Data'!$C$2:$C$157)/COUNTIF('Annual State Data'!$B$2:$B$157,A49)</f>
        <v>0.19920000000000002</v>
      </c>
      <c r="C49" s="5">
        <f t="shared" si="3"/>
        <v>31</v>
      </c>
      <c r="D49" s="6">
        <f>SUMIF('Annual State Data'!$B$2:$B$157,A49,'Annual State Data'!$F$2:$F$157)/3</f>
        <v>0.13933333333333334</v>
      </c>
      <c r="E49" s="5">
        <f t="shared" si="4"/>
        <v>19</v>
      </c>
      <c r="F49" s="5">
        <f>SUMIF('Annual State Data'!$B$2:$B$157,A49,'Annual State Data'!$E$2:$E$157)</f>
        <v>52</v>
      </c>
      <c r="G49" s="5">
        <f>SUMIF('Annual State Data'!$B$2:$B$157,A49,'Annual State Data'!$H$2:$H$157)</f>
        <v>0</v>
      </c>
      <c r="H49" s="10">
        <f t="shared" si="5"/>
        <v>0</v>
      </c>
    </row>
    <row r="50" spans="1:8" x14ac:dyDescent="0.2">
      <c r="A50" s="3" t="s">
        <v>57</v>
      </c>
      <c r="B50" s="4">
        <f>SUMIF('Annual State Data'!$B$2:$B$157,A50,'Annual State Data'!$C$2:$C$157)/COUNTIF('Annual State Data'!$B$2:$B$157,A50)</f>
        <v>0.17866666666666667</v>
      </c>
      <c r="C50" s="3">
        <f t="shared" si="3"/>
        <v>41</v>
      </c>
      <c r="D50" s="4">
        <f>SUMIF('Annual State Data'!$B$2:$B$157,A50,'Annual State Data'!$F$2:$F$157)/3</f>
        <v>0.18633333333333335</v>
      </c>
      <c r="E50" s="3">
        <f t="shared" si="4"/>
        <v>9</v>
      </c>
      <c r="F50" s="3">
        <f>SUMIF('Annual State Data'!$B$2:$B$157,A50,'Annual State Data'!$E$2:$E$157)</f>
        <v>217</v>
      </c>
      <c r="G50" s="3">
        <f>SUMIF('Annual State Data'!$B$2:$B$157,A50,'Annual State Data'!$H$2:$H$157)</f>
        <v>0</v>
      </c>
      <c r="H50" s="9">
        <f t="shared" si="5"/>
        <v>0</v>
      </c>
    </row>
    <row r="51" spans="1:8" x14ac:dyDescent="0.2">
      <c r="A51" s="5" t="s">
        <v>58</v>
      </c>
      <c r="B51" s="6">
        <f>SUMIF('Annual State Data'!$B$2:$B$157,A51,'Annual State Data'!$C$2:$C$157)/COUNTIF('Annual State Data'!$B$2:$B$157,A51)</f>
        <v>0.24496666666666667</v>
      </c>
      <c r="C51" s="5">
        <f t="shared" si="3"/>
        <v>7</v>
      </c>
      <c r="D51" s="6">
        <f>SUMIF('Annual State Data'!$B$2:$B$157,A51,'Annual State Data'!$F$2:$F$157)/3</f>
        <v>0.34166666666666662</v>
      </c>
      <c r="E51" s="5">
        <f t="shared" si="4"/>
        <v>1</v>
      </c>
      <c r="F51" s="5">
        <f>SUMIF('Annual State Data'!$B$2:$B$157,A51,'Annual State Data'!$E$2:$E$157)</f>
        <v>44</v>
      </c>
      <c r="G51" s="5">
        <f>SUMIF('Annual State Data'!$B$2:$B$157,A51,'Annual State Data'!$H$2:$H$157)</f>
        <v>0</v>
      </c>
      <c r="H51" s="10">
        <f t="shared" si="5"/>
        <v>0</v>
      </c>
    </row>
    <row r="52" spans="1:8" x14ac:dyDescent="0.2">
      <c r="A52" s="3" t="s">
        <v>59</v>
      </c>
      <c r="B52" s="4">
        <f>SUMIF('Annual State Data'!$B$2:$B$157,A52,'Annual State Data'!$C$2:$C$157)/COUNTIF('Annual State Data'!$B$2:$B$157,A52)</f>
        <v>0.14763333333333331</v>
      </c>
      <c r="C52" s="3" t="str">
        <f t="shared" si="3"/>
        <v/>
      </c>
      <c r="D52" s="4">
        <f>SUMIF('Annual State Data'!$B$2:$B$157,A52,'Annual State Data'!$F$2:$F$157)/3</f>
        <v>0</v>
      </c>
      <c r="E52" s="3" t="str">
        <f t="shared" si="4"/>
        <v/>
      </c>
      <c r="F52" s="3">
        <f>SUMIF('Annual State Data'!$B$2:$B$157,A52,'Annual State Data'!$E$2:$E$157)</f>
        <v>0</v>
      </c>
      <c r="G52" s="3">
        <f>SUMIF('Annual State Data'!$B$2:$B$157,A52,'Annual State Data'!$H$2:$H$157)</f>
        <v>0</v>
      </c>
      <c r="H52" s="9" t="str">
        <f>IF(F52&gt;0,G52/F52,"")</f>
        <v/>
      </c>
    </row>
    <row r="53" spans="1:8" x14ac:dyDescent="0.2">
      <c r="A53" s="5" t="s">
        <v>60</v>
      </c>
      <c r="B53" s="6">
        <f>SUMIF('Annual State Data'!$B$2:$B$157,A53,'Annual State Data'!$C$2:$C$157)/COUNTIF('Annual State Data'!$B$2:$B$157,A53)</f>
        <v>0.12696666666666664</v>
      </c>
      <c r="C53" s="5" t="str">
        <f t="shared" si="3"/>
        <v/>
      </c>
      <c r="D53" s="6">
        <f>SUMIF('Annual State Data'!$B$2:$B$157,A53,'Annual State Data'!$F$2:$F$157)/3</f>
        <v>0</v>
      </c>
      <c r="E53" s="5" t="str">
        <f t="shared" si="4"/>
        <v/>
      </c>
      <c r="F53" s="5">
        <f>SUMIF('Annual State Data'!$B$2:$B$157,A53,'Annual State Data'!$E$2:$E$157)</f>
        <v>0</v>
      </c>
      <c r="G53" s="5">
        <f>SUMIF('Annual State Data'!$B$2:$B$157,A53,'Annual State Data'!$H$2:$H$157)</f>
        <v>0</v>
      </c>
      <c r="H53" s="10" t="str">
        <f>IF(F53&gt;0,G53/F53,"")</f>
        <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6"/>
  <sheetViews>
    <sheetView showGridLines="0" zoomScaleNormal="100" workbookViewId="0"/>
  </sheetViews>
  <sheetFormatPr baseColWidth="10" defaultColWidth="8.83203125" defaultRowHeight="16" x14ac:dyDescent="0.2"/>
  <cols>
    <col min="1" max="1" width="30" style="2" customWidth="1"/>
    <col min="2" max="2" width="100.1640625" style="2" customWidth="1"/>
    <col min="3" max="16384" width="8.83203125" style="2"/>
  </cols>
  <sheetData>
    <row r="1" spans="1:2" ht="72" customHeight="1" x14ac:dyDescent="0.2">
      <c r="A1" s="12" t="s">
        <v>66</v>
      </c>
      <c r="B1" s="13" t="s">
        <v>67</v>
      </c>
    </row>
    <row r="2" spans="1:2" ht="45" customHeight="1" x14ac:dyDescent="0.2">
      <c r="A2" s="14" t="s">
        <v>68</v>
      </c>
      <c r="B2" s="15" t="s">
        <v>69</v>
      </c>
    </row>
    <row r="3" spans="1:2" ht="72" customHeight="1" x14ac:dyDescent="0.2">
      <c r="A3" s="12" t="s">
        <v>70</v>
      </c>
      <c r="B3" s="13" t="s">
        <v>71</v>
      </c>
    </row>
    <row r="4" spans="1:2" ht="45" customHeight="1" x14ac:dyDescent="0.2">
      <c r="A4" s="14" t="s">
        <v>72</v>
      </c>
      <c r="B4" s="15" t="s">
        <v>73</v>
      </c>
    </row>
    <row r="5" spans="1:2" ht="72" customHeight="1" x14ac:dyDescent="0.2">
      <c r="A5" s="12" t="s">
        <v>74</v>
      </c>
      <c r="B5" s="13" t="s">
        <v>75</v>
      </c>
    </row>
    <row r="6" spans="1:2" ht="45" customHeight="1" x14ac:dyDescent="0.2">
      <c r="A6" s="14" t="s">
        <v>76</v>
      </c>
      <c r="B6" s="15" t="s">
        <v>77</v>
      </c>
    </row>
    <row r="7" spans="1:2" ht="43" customHeight="1" x14ac:dyDescent="0.2">
      <c r="A7" s="12" t="s">
        <v>78</v>
      </c>
      <c r="B7" s="13" t="s">
        <v>79</v>
      </c>
    </row>
    <row r="8" spans="1:2" ht="72" customHeight="1" x14ac:dyDescent="0.2">
      <c r="A8" s="14" t="s">
        <v>80</v>
      </c>
      <c r="B8" s="15" t="s">
        <v>81</v>
      </c>
    </row>
    <row r="9" spans="1:2" ht="72" customHeight="1" x14ac:dyDescent="0.2">
      <c r="A9" s="12" t="s">
        <v>82</v>
      </c>
      <c r="B9" s="13" t="s">
        <v>83</v>
      </c>
    </row>
    <row r="10" spans="1:2" ht="72" customHeight="1" x14ac:dyDescent="0.2">
      <c r="A10" s="14" t="s">
        <v>84</v>
      </c>
      <c r="B10" s="15" t="s">
        <v>85</v>
      </c>
    </row>
    <row r="11" spans="1:2" ht="72" customHeight="1" x14ac:dyDescent="0.2">
      <c r="A11" s="12" t="s">
        <v>86</v>
      </c>
      <c r="B11" s="13" t="s">
        <v>87</v>
      </c>
    </row>
    <row r="12" spans="1:2" ht="72" customHeight="1" x14ac:dyDescent="0.2">
      <c r="A12" s="14" t="s">
        <v>88</v>
      </c>
      <c r="B12" s="15" t="s">
        <v>89</v>
      </c>
    </row>
    <row r="13" spans="1:2" ht="72" customHeight="1" x14ac:dyDescent="0.2">
      <c r="A13" s="12" t="s">
        <v>90</v>
      </c>
      <c r="B13" s="13" t="s">
        <v>91</v>
      </c>
    </row>
    <row r="14" spans="1:2" ht="72" customHeight="1" x14ac:dyDescent="0.2">
      <c r="A14" s="14" t="s">
        <v>92</v>
      </c>
      <c r="B14" s="15" t="s">
        <v>93</v>
      </c>
    </row>
    <row r="15" spans="1:2" ht="72" customHeight="1" x14ac:dyDescent="0.2">
      <c r="A15" s="12" t="s">
        <v>94</v>
      </c>
      <c r="B15" s="13" t="s">
        <v>95</v>
      </c>
    </row>
    <row r="16" spans="1:2" ht="45" customHeight="1" x14ac:dyDescent="0.2">
      <c r="A16" s="14" t="s">
        <v>96</v>
      </c>
      <c r="B16" s="15" t="s">
        <v>97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29DBE2DD9EFD4B81439A397942DC8A" ma:contentTypeVersion="20" ma:contentTypeDescription="Create a new document." ma:contentTypeScope="" ma:versionID="0708b954576ee5bd04677b5141786922">
  <xsd:schema xmlns:xsd="http://www.w3.org/2001/XMLSchema" xmlns:xs="http://www.w3.org/2001/XMLSchema" xmlns:p="http://schemas.microsoft.com/office/2006/metadata/properties" xmlns:ns1="http://schemas.microsoft.com/sharepoint/v3" xmlns:ns2="821b467c-dfb8-4b22-84bd-4d3765027b35" xmlns:ns3="1e6f2d80-2360-440b-a86f-4e374efa82c3" targetNamespace="http://schemas.microsoft.com/office/2006/metadata/properties" ma:root="true" ma:fieldsID="09bf76e50f72985ec680820f09b322df" ns1:_="" ns2:_="" ns3:_="">
    <xsd:import namespace="http://schemas.microsoft.com/sharepoint/v3"/>
    <xsd:import namespace="821b467c-dfb8-4b22-84bd-4d3765027b35"/>
    <xsd:import namespace="1e6f2d80-2360-440b-a86f-4e374efa82c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1:PublishingStartDate" minOccurs="0"/>
                <xsd:element ref="ns1:PublishingExpirationDate" minOccurs="0"/>
                <xsd:element ref="ns2:MediaServiceDateTaken" minOccurs="0"/>
                <xsd:element ref="ns2:MediaLengthInSeconds" minOccurs="0"/>
                <xsd:element ref="ns2:MediaServiceGenerationTime" minOccurs="0"/>
                <xsd:element ref="ns2:MediaServiceEventHashCode" minOccurs="0"/>
                <xsd:element ref="ns2:MediaServiceOCR"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4"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5"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21b467c-dfb8-4b22-84bd-4d3765027b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974a1e43-e871-45bc-b1a6-ad45634f008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e6f2d80-2360-440b-a86f-4e374efa82c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e4c48b5-122d-403b-b688-6e74920fb17a}" ma:internalName="TaxCatchAll" ma:showField="CatchAllData" ma:web="1e6f2d80-2360-440b-a86f-4e374efa82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e6f2d80-2360-440b-a86f-4e374efa82c3" xsi:nil="true"/>
    <PublishingExpirationDate xmlns="http://schemas.microsoft.com/sharepoint/v3" xsi:nil="true"/>
    <lcf76f155ced4ddcb4097134ff3c332f xmlns="821b467c-dfb8-4b22-84bd-4d3765027b35">
      <Terms xmlns="http://schemas.microsoft.com/office/infopath/2007/PartnerControls"/>
    </lcf76f155ced4ddcb4097134ff3c332f>
    <PublishingStartDate xmlns="http://schemas.microsoft.com/sharepoint/v3" xsi:nil="true"/>
  </documentManagement>
</p:properties>
</file>

<file path=customXml/itemProps1.xml><?xml version="1.0" encoding="utf-8"?>
<ds:datastoreItem xmlns:ds="http://schemas.openxmlformats.org/officeDocument/2006/customXml" ds:itemID="{E6BB7AF1-A9A5-433F-99BB-25F8A76F41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21b467c-dfb8-4b22-84bd-4d3765027b35"/>
    <ds:schemaRef ds:uri="1e6f2d80-2360-440b-a86f-4e374efa82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91AFB54-DC95-4200-9462-71BE64B4675F}">
  <ds:schemaRefs>
    <ds:schemaRef ds:uri="http://schemas.microsoft.com/sharepoint/v3/contenttype/forms"/>
  </ds:schemaRefs>
</ds:datastoreItem>
</file>

<file path=customXml/itemProps3.xml><?xml version="1.0" encoding="utf-8"?>
<ds:datastoreItem xmlns:ds="http://schemas.openxmlformats.org/officeDocument/2006/customXml" ds:itemID="{87E5CA45-3F2E-4B0D-A94A-96DD5E006C20}">
  <ds:schemaRefs>
    <ds:schemaRef ds:uri="http://schemas.microsoft.com/office/infopath/2007/PartnerControls"/>
    <ds:schemaRef ds:uri="http://schemas.microsoft.com/sharepoint/v3"/>
    <ds:schemaRef ds:uri="http://schemas.microsoft.com/office/2006/documentManagement/types"/>
    <ds:schemaRef ds:uri="http://schemas.microsoft.com/office/2006/metadata/properties"/>
    <ds:schemaRef ds:uri="http://purl.org/dc/dcmitype/"/>
    <ds:schemaRef ds:uri="821b467c-dfb8-4b22-84bd-4d3765027b35"/>
    <ds:schemaRef ds:uri="1e6f2d80-2360-440b-a86f-4e374efa82c3"/>
    <ds:schemaRef ds:uri="http://purl.org/dc/elements/1.1/"/>
    <ds:schemaRef ds:uri="http://purl.org/dc/term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Annual State Data</vt:lpstr>
      <vt:lpstr>3-Year State Comparison</vt:lpstr>
      <vt:lpstr>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Hayley Cronquist</cp:lastModifiedBy>
  <cp:revision/>
  <dcterms:created xsi:type="dcterms:W3CDTF">2026-09-20T21:18:47Z</dcterms:created>
  <dcterms:modified xsi:type="dcterms:W3CDTF">2026-09-21T20:28:59Z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0x0101009129DBE2DD9EFD4B81439A397942DC8A</vt:lpwstr>
  </property>
  <property fmtid="{D5CDD505-2E9C-101B-9397-08002B2CF9AE}" pid="3" name="MediaServiceImageTags">
    <vt:lpwstr/>
  </property>
</Properties>
</file>