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7FF814A3-BF98-4807-97B0-E2C12AAD85EC}"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Y13" i="5"/>
  <c r="Y14" i="5"/>
  <c r="Y15" i="5"/>
  <c r="Y19" i="5"/>
  <c r="Y20" i="5"/>
  <c r="Y21" i="5"/>
  <c r="Y22" i="5"/>
  <c r="Y23" i="5"/>
  <c r="Y24" i="5"/>
  <c r="Y25" i="5"/>
  <c r="Y26" i="5"/>
  <c r="Y27" i="5"/>
  <c r="Y28" i="5"/>
  <c r="Z15" i="5" l="1"/>
  <c r="Z14" i="5"/>
  <c r="Z13" i="5"/>
  <c r="Z12" i="5"/>
  <c r="AA15" i="5"/>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<sst xmlns="http://schemas.openxmlformats.org/spreadsheetml/2006/main" count="1556" uniqueCount="390">
  <si>
    <t>415002</t>
  </si>
  <si>
    <t>415004</t>
  </si>
  <si>
    <t>415007</t>
  </si>
  <si>
    <t>415008</t>
  </si>
  <si>
    <t>415009</t>
  </si>
  <si>
    <t>415010</t>
  </si>
  <si>
    <t>415012</t>
  </si>
  <si>
    <t>415014</t>
  </si>
  <si>
    <t>415020</t>
  </si>
  <si>
    <t>415023</t>
  </si>
  <si>
    <t>415027</t>
  </si>
  <si>
    <t>415028</t>
  </si>
  <si>
    <t>415029</t>
  </si>
  <si>
    <t>415031</t>
  </si>
  <si>
    <t>415032</t>
  </si>
  <si>
    <t>415033</t>
  </si>
  <si>
    <t>415034</t>
  </si>
  <si>
    <t>415035</t>
  </si>
  <si>
    <t>415038</t>
  </si>
  <si>
    <t>415039</t>
  </si>
  <si>
    <t>415040</t>
  </si>
  <si>
    <t>415041</t>
  </si>
  <si>
    <t>415042</t>
  </si>
  <si>
    <t>415044</t>
  </si>
  <si>
    <t>415045</t>
  </si>
  <si>
    <t>415049</t>
  </si>
  <si>
    <t>415050</t>
  </si>
  <si>
    <t>415051</t>
  </si>
  <si>
    <t>415052</t>
  </si>
  <si>
    <t>415053</t>
  </si>
  <si>
    <t>415054</t>
  </si>
  <si>
    <t>415056</t>
  </si>
  <si>
    <t>415057</t>
  </si>
  <si>
    <t>415059</t>
  </si>
  <si>
    <t>415060</t>
  </si>
  <si>
    <t>415061</t>
  </si>
  <si>
    <t>415062</t>
  </si>
  <si>
    <t>415063</t>
  </si>
  <si>
    <t>415064</t>
  </si>
  <si>
    <t>415066</t>
  </si>
  <si>
    <t>415067</t>
  </si>
  <si>
    <t>415068</t>
  </si>
  <si>
    <t>415070</t>
  </si>
  <si>
    <t>415071</t>
  </si>
  <si>
    <t>415072</t>
  </si>
  <si>
    <t>415073</t>
  </si>
  <si>
    <t>415074</t>
  </si>
  <si>
    <t>415075</t>
  </si>
  <si>
    <t>415076</t>
  </si>
  <si>
    <t>415078</t>
  </si>
  <si>
    <t>415079</t>
  </si>
  <si>
    <t>415080</t>
  </si>
  <si>
    <t>415081</t>
  </si>
  <si>
    <t>415082</t>
  </si>
  <si>
    <t>415083</t>
  </si>
  <si>
    <t>415084</t>
  </si>
  <si>
    <t>415085</t>
  </si>
  <si>
    <t>415087</t>
  </si>
  <si>
    <t>415089</t>
  </si>
  <si>
    <t>415090</t>
  </si>
  <si>
    <t>415091</t>
  </si>
  <si>
    <t>415096</t>
  </si>
  <si>
    <t>415097</t>
  </si>
  <si>
    <t>415098</t>
  </si>
  <si>
    <t>415099</t>
  </si>
  <si>
    <t>415104</t>
  </si>
  <si>
    <t>415106</t>
  </si>
  <si>
    <t>415107</t>
  </si>
  <si>
    <t>415108</t>
  </si>
  <si>
    <t>415110</t>
  </si>
  <si>
    <t>415111</t>
  </si>
  <si>
    <t>415113</t>
  </si>
  <si>
    <t>415119</t>
  </si>
  <si>
    <t>415120</t>
  </si>
  <si>
    <t>415123</t>
  </si>
  <si>
    <t>415129</t>
  </si>
  <si>
    <t>JEANNE JUGAN RESIDENCE</t>
  </si>
  <si>
    <t>BERKSHIRE PLACE</t>
  </si>
  <si>
    <t>HATTIE IDE CHAFFEE HOME</t>
  </si>
  <si>
    <t>ROYAL OF WESTERLY NURSING CENTER</t>
  </si>
  <si>
    <t>ELDERWOOD AT RIVERSIDE</t>
  </si>
  <si>
    <t>GREENWOOD CENTER</t>
  </si>
  <si>
    <t>KENT REGENCY CENTER</t>
  </si>
  <si>
    <t>SAINT ELIZABETH HOME EAST GREENWICH</t>
  </si>
  <si>
    <t>BRIARCLIFFE MANOR</t>
  </si>
  <si>
    <t>GRACE BARKER NURSING CENTER</t>
  </si>
  <si>
    <t>GRANDVIEW CENTER</t>
  </si>
  <si>
    <t>SUNNY VIEW NURSING HOME INC</t>
  </si>
  <si>
    <t>OAK HILL HEALTH &amp; REHABILITATION CENTER</t>
  </si>
  <si>
    <t>WEST SHORE HEALTH CENTER</t>
  </si>
  <si>
    <t>GOLDEN CREST NURSING CENTRE</t>
  </si>
  <si>
    <t>SILVER CREEK REHAB &amp; HEALTHCARE CENTER</t>
  </si>
  <si>
    <t>CEDAR CREST NURSING CENTRE INC</t>
  </si>
  <si>
    <t>HEATHERWOOD REHABILITATION &amp; HEALTH CARE CENTER</t>
  </si>
  <si>
    <t>GRAND ISLANDER CENTER</t>
  </si>
  <si>
    <t>LINCOLNWOOD REHABILITATION AND HEALTHCARE CENTER</t>
  </si>
  <si>
    <t>BANNISTER CTR FOR REHABILITATION AND HEALTH CARE</t>
  </si>
  <si>
    <t>HERITAGE HILLS NURSING &amp; REHABILITATION CENTER</t>
  </si>
  <si>
    <t>ROYAL MIDDLETOWN NURSING CENTER</t>
  </si>
  <si>
    <t>WOONSOCKET HEALTH CENTRE</t>
  </si>
  <si>
    <t>WATERVIEW VILLA REHABILITATION AND HEALTH CARE CEN</t>
  </si>
  <si>
    <t>FRIENDLY HOME INC THE</t>
  </si>
  <si>
    <t>OVERLOOK NURSING AND REHABILITATION CENTER</t>
  </si>
  <si>
    <t>HEBERT NURSING HOME</t>
  </si>
  <si>
    <t>THE DAWN HILL HOME FOR REHAB &amp; HEALTHCARE</t>
  </si>
  <si>
    <t>SCANDINAVIAN HOME INC</t>
  </si>
  <si>
    <t>CHARLESGATE NURSING CENTER</t>
  </si>
  <si>
    <t>CHERRY HILL MANOR</t>
  </si>
  <si>
    <t>SOUTH KINGSTOWN NURSING AND REHAB CTR</t>
  </si>
  <si>
    <t>EVERGREEN HOUSE HEALTH CENTER</t>
  </si>
  <si>
    <t>ELDERWOOD OF SCALLOP SHELL AT WAKEFIELD</t>
  </si>
  <si>
    <t>ORCHARD VIEW MANOR</t>
  </si>
  <si>
    <t>AVALON NURSING HOME INC</t>
  </si>
  <si>
    <t>BRENTWOOD NURSING HOME</t>
  </si>
  <si>
    <t>MORGAN HEALTH CENTER</t>
  </si>
  <si>
    <t>BAYVIEW REHABILITATION AND HEALTHCARE CENTER</t>
  </si>
  <si>
    <t>PAWTUCKET FALLS HEALTHCARE CENTER</t>
  </si>
  <si>
    <t>CRA-MAR MEADOWS</t>
  </si>
  <si>
    <t>WEST VIEW NURSING AND REHABILIATION CENTER</t>
  </si>
  <si>
    <t>WARREN SKILLED NURSING AND REHABILITATION</t>
  </si>
  <si>
    <t>CRESTWOOD NURSING &amp; REHABILITATION CENTER, INC</t>
  </si>
  <si>
    <t>SOUTH COUNTY NURSING &amp; REHABILITATION CENTER</t>
  </si>
  <si>
    <t>ELMWOOD NURSING AND REHABILITATION CENTER</t>
  </si>
  <si>
    <t>VILLAGE HOUSE NURSING &amp; REHABILITATION CENTER</t>
  </si>
  <si>
    <t>HOLIDAY RETIREMENT HOME INC</t>
  </si>
  <si>
    <t>JOHN CLARKE RETIREMENT CENTER THE</t>
  </si>
  <si>
    <t>RESPIRATORY AND REHABILITATION CENTER OF RI</t>
  </si>
  <si>
    <t>TRINITY HEALTH AND REHABILITATION CENTER</t>
  </si>
  <si>
    <t>BAYBERRY COMMONS</t>
  </si>
  <si>
    <t>WESTERLY HEALTH CENTER</t>
  </si>
  <si>
    <t>RIVERVIEW HEALTHCARE COMMUNITY</t>
  </si>
  <si>
    <t>EASTGATE NURSING &amp; REHABILITATION CENTER</t>
  </si>
  <si>
    <t>ELMHURST REHABILITATION &amp; HEALTHCARE CENTER</t>
  </si>
  <si>
    <t>MOUNT ST RITA HEALTH CENTRE</t>
  </si>
  <si>
    <t>GREENVILLE SKILLED NURSING AND REHABILITATION</t>
  </si>
  <si>
    <t>ALPINE NURSING HOME INC</t>
  </si>
  <si>
    <t>LINN HEALTH AND REHABILITATION</t>
  </si>
  <si>
    <t>STEERE HOUSE NURSING AND REHABILITATION CTR</t>
  </si>
  <si>
    <t>BETHANY HOME OF RHODE ISLAND</t>
  </si>
  <si>
    <t>MANSION NURSING AND REHAB CENTER</t>
  </si>
  <si>
    <t>HARRIS HEALTH CENTER LLC</t>
  </si>
  <si>
    <t>CRYSTAL LAKE REHABILITATION AND CARE CENTER</t>
  </si>
  <si>
    <t>ROBERTS HEALTH CENTRE INC</t>
  </si>
  <si>
    <t>ST ANTOINE RESIDENCE</t>
  </si>
  <si>
    <t>KINGSTON CENTER FOR REHABILITATION AND HEALTH CARE</t>
  </si>
  <si>
    <t>HARRIS HEALTH CARE CENTER NORTH</t>
  </si>
  <si>
    <t>OAKLAND GROVE HEALTH CARE CENTER</t>
  </si>
  <si>
    <t>ST CLARE HOME</t>
  </si>
  <si>
    <t>TOCKWOTTON ON THE WATERFRONT</t>
  </si>
  <si>
    <t>APPLE REHAB CLIPPER</t>
  </si>
  <si>
    <t>STILLWATER ASSISTED LIVING AND SKILLED NURSING COM</t>
  </si>
  <si>
    <t>SUMMIT COMMONS REHABILITATION AND HEALTH CARE CNT</t>
  </si>
  <si>
    <t>RIVERSIDE</t>
  </si>
  <si>
    <t>GREENVILLE</t>
  </si>
  <si>
    <t>WARREN</t>
  </si>
  <si>
    <t>NEWPORT</t>
  </si>
  <si>
    <t>MIDDLETOWN</t>
  </si>
  <si>
    <t>BRISTOL</t>
  </si>
  <si>
    <t>JOHNSTON</t>
  </si>
  <si>
    <t>CUMBERLAND</t>
  </si>
  <si>
    <t>WARWICK</t>
  </si>
  <si>
    <t>SMITHFIELD</t>
  </si>
  <si>
    <t>EAST PROVIDENCE</t>
  </si>
  <si>
    <t>WESTERLY</t>
  </si>
  <si>
    <t>EAST GREENWICH</t>
  </si>
  <si>
    <t>PAWTUCKET</t>
  </si>
  <si>
    <t>NORTH PROVIDENCE</t>
  </si>
  <si>
    <t>CRANSTON</t>
  </si>
  <si>
    <t>PROVIDENCE</t>
  </si>
  <si>
    <t>WOONSOCKET</t>
  </si>
  <si>
    <t>PASCOAG</t>
  </si>
  <si>
    <t>WEST KINGSTON</t>
  </si>
  <si>
    <t>SOUTH KINGSTOWN</t>
  </si>
  <si>
    <t>NORTH KINGSTOWN</t>
  </si>
  <si>
    <t>WEST WARWICK</t>
  </si>
  <si>
    <t>MANVILLE</t>
  </si>
  <si>
    <t>COVENTRY</t>
  </si>
  <si>
    <t>CENTRAL FALLS</t>
  </si>
  <si>
    <t>NORTH SMITHFIELD</t>
  </si>
  <si>
    <t>Washington</t>
  </si>
  <si>
    <t>Kent</t>
  </si>
  <si>
    <t>Bristol</t>
  </si>
  <si>
    <t>Providence</t>
  </si>
  <si>
    <t>Newport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</si>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</sst>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77" totalsRowShown="0" headerRowDxfId="136">
  <autoFilter ref="A1:AG77" xr:uid="{F6C3CB19-CE12-4B14-8BE9-BE2DA56924F3}"/>
  <sortState xmlns:xlrd2="http://schemas.microsoft.com/office/spreadsheetml/2017/richdata2" ref="A2:AG77">
    <sortCondition ref="A1:A77"/>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77" totalsRowShown="0" headerRowDxfId="107">
  <autoFilter ref="A1:AN77" xr:uid="{F6C3CB19-CE12-4B14-8BE9-BE2DA56924F3}"/>
  <sortState xmlns:xlrd2="http://schemas.microsoft.com/office/spreadsheetml/2017/richdata2" ref="A2:AN77">
    <sortCondition ref="A1:A77"/>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77" totalsRowShown="0" headerRowDxfId="71">
  <autoFilter ref="A1:AI77" xr:uid="{0BC5ADF1-15D4-4F74-902E-CBC634AC45F1}"/>
  <sortState xmlns:xlrd2="http://schemas.microsoft.com/office/spreadsheetml/2017/richdata2" ref="A2:AI77">
    <sortCondition ref="A1:A77"/>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376"/>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241</v>
      </c>
      <c r="B1" s="29" t="s">
        <v>308</v>
      </c>
      <c r="C1" s="29" t="s">
        <v>309</v>
      </c>
      <c r="D1" s="29" t="s">
        <v>281</v>
      </c>
      <c r="E1" s="29" t="s">
        <v>282</v>
      </c>
      <c r="F1" s="29" t="s">
        <v>237</v>
      </c>
      <c r="G1" s="29" t="s">
        <v>283</v>
      </c>
      <c r="H1" s="29" t="s">
        <v>251</v>
      </c>
      <c r="I1" s="29" t="s">
        <v>284</v>
      </c>
      <c r="J1" s="29" t="s">
        <v>285</v>
      </c>
      <c r="K1" s="29" t="s">
        <v>286</v>
      </c>
      <c r="L1" s="29" t="s">
        <v>287</v>
      </c>
      <c r="M1" s="29" t="s">
        <v>288</v>
      </c>
      <c r="N1" s="29" t="s">
        <v>289</v>
      </c>
      <c r="O1" s="29" t="s">
        <v>290</v>
      </c>
      <c r="P1" s="29" t="s">
        <v>292</v>
      </c>
      <c r="Q1" s="29" t="s">
        <v>291</v>
      </c>
      <c r="R1" s="29" t="s">
        <v>293</v>
      </c>
      <c r="S1" s="29" t="s">
        <v>294</v>
      </c>
      <c r="T1" s="29" t="s">
        <v>295</v>
      </c>
      <c r="U1" s="29" t="s">
        <v>296</v>
      </c>
      <c r="V1" s="29" t="s">
        <v>297</v>
      </c>
      <c r="W1" s="29" t="s">
        <v>298</v>
      </c>
      <c r="X1" s="29" t="s">
        <v>299</v>
      </c>
      <c r="Y1" s="29" t="s">
        <v>300</v>
      </c>
      <c r="Z1" s="29" t="s">
        <v>301</v>
      </c>
      <c r="AA1" s="29" t="s">
        <v>302</v>
      </c>
      <c r="AB1" s="29" t="s">
        <v>303</v>
      </c>
      <c r="AC1" s="29" t="s">
        <v>304</v>
      </c>
      <c r="AD1" s="29" t="s">
        <v>305</v>
      </c>
      <c r="AE1" s="29" t="s">
        <v>306</v>
      </c>
      <c r="AF1" s="29" t="s">
        <v>307</v>
      </c>
      <c r="AG1" s="31" t="s">
        <v>235</v>
      </c>
    </row>
    <row r="2" spans="1:34" x14ac:dyDescent="0.25">
      <c r="A2" t="s">
        <v>223</v>
      </c>
      <c r="B2" t="s">
        <v>135</v>
      </c>
      <c r="C2" t="s">
        <v>176</v>
      </c>
      <c r="D2" t="s">
        <v>180</v>
      </c>
      <c r="E2" s="32">
        <v>55.355555555555554</v>
      </c>
      <c r="F2" s="32">
        <v>3.5737474909674831</v>
      </c>
      <c r="G2" s="32">
        <v>3.4720313127258131</v>
      </c>
      <c r="H2" s="32">
        <v>0.89953432356483332</v>
      </c>
      <c r="I2" s="32">
        <v>0.79781814532316331</v>
      </c>
      <c r="J2" s="32">
        <v>197.82677777777778</v>
      </c>
      <c r="K2" s="32">
        <v>192.19622222222222</v>
      </c>
      <c r="L2" s="32">
        <v>49.794222222222217</v>
      </c>
      <c r="M2" s="32">
        <v>44.163666666666664</v>
      </c>
      <c r="N2" s="32">
        <v>0</v>
      </c>
      <c r="O2" s="32">
        <v>5.6305555555555555</v>
      </c>
      <c r="P2" s="32">
        <v>1.9678888888888888</v>
      </c>
      <c r="Q2" s="32">
        <v>1.9678888888888888</v>
      </c>
      <c r="R2" s="32">
        <v>0</v>
      </c>
      <c r="S2" s="32">
        <v>146.06466666666665</v>
      </c>
      <c r="T2" s="32">
        <v>113.26511111111111</v>
      </c>
      <c r="U2" s="32">
        <v>9.3722222222222218</v>
      </c>
      <c r="V2" s="32">
        <v>23.427333333333333</v>
      </c>
      <c r="W2" s="32">
        <v>2.1647777777777777</v>
      </c>
      <c r="X2" s="32">
        <v>0.19055555555555553</v>
      </c>
      <c r="Y2" s="32">
        <v>0</v>
      </c>
      <c r="Z2" s="32">
        <v>0</v>
      </c>
      <c r="AA2" s="32">
        <v>1.6123333333333332</v>
      </c>
      <c r="AB2" s="32">
        <v>0</v>
      </c>
      <c r="AC2" s="32">
        <v>0.36188888888888887</v>
      </c>
      <c r="AD2" s="32">
        <v>0</v>
      </c>
      <c r="AE2" s="32">
        <v>0</v>
      </c>
      <c r="AF2" t="s">
        <v>58</v>
      </c>
      <c r="AG2">
        <v>1</v>
      </c>
      <c r="AH2"/>
    </row>
    <row r="3" spans="1:34" x14ac:dyDescent="0.25">
      <c r="A3" t="s">
        <v>223</v>
      </c>
      <c r="B3" t="s">
        <v>149</v>
      </c>
      <c r="C3" t="s">
        <v>163</v>
      </c>
      <c r="D3" t="s">
        <v>179</v>
      </c>
      <c r="E3" s="32">
        <v>53.477777777777774</v>
      </c>
      <c r="F3" s="32">
        <v>3.2077706212341575</v>
      </c>
      <c r="G3" s="32">
        <v>2.9832225223353417</v>
      </c>
      <c r="H3" s="32">
        <v>0.98659879493039693</v>
      </c>
      <c r="I3" s="32">
        <v>0.76205069603158127</v>
      </c>
      <c r="J3" s="32">
        <v>171.54444444444442</v>
      </c>
      <c r="K3" s="32">
        <v>159.5361111111111</v>
      </c>
      <c r="L3" s="32">
        <v>52.761111111111113</v>
      </c>
      <c r="M3" s="32">
        <v>40.75277777777778</v>
      </c>
      <c r="N3" s="32">
        <v>7.0027777777777782</v>
      </c>
      <c r="O3" s="32">
        <v>5.0055555555555555</v>
      </c>
      <c r="P3" s="32">
        <v>15.41388888888889</v>
      </c>
      <c r="Q3" s="32">
        <v>15.41388888888889</v>
      </c>
      <c r="R3" s="32">
        <v>0</v>
      </c>
      <c r="S3" s="32">
        <v>103.36944444444444</v>
      </c>
      <c r="T3" s="32">
        <v>103.36944444444444</v>
      </c>
      <c r="U3" s="32">
        <v>0</v>
      </c>
      <c r="V3" s="32">
        <v>0</v>
      </c>
      <c r="W3" s="32">
        <v>0</v>
      </c>
      <c r="X3" s="32">
        <v>0</v>
      </c>
      <c r="Y3" s="32">
        <v>0</v>
      </c>
      <c r="Z3" s="32">
        <v>0</v>
      </c>
      <c r="AA3" s="32">
        <v>0</v>
      </c>
      <c r="AB3" s="32">
        <v>0</v>
      </c>
      <c r="AC3" s="32">
        <v>0</v>
      </c>
      <c r="AD3" s="32">
        <v>0</v>
      </c>
      <c r="AE3" s="32">
        <v>0</v>
      </c>
      <c r="AF3" t="s">
        <v>73</v>
      </c>
      <c r="AG3">
        <v>1</v>
      </c>
      <c r="AH3"/>
    </row>
    <row r="4" spans="1:34" x14ac:dyDescent="0.25">
      <c r="A4" t="s">
        <v>223</v>
      </c>
      <c r="B4" t="s">
        <v>112</v>
      </c>
      <c r="C4" t="s">
        <v>160</v>
      </c>
      <c r="D4" t="s">
        <v>180</v>
      </c>
      <c r="E4" s="32">
        <v>30.266666666666666</v>
      </c>
      <c r="F4" s="32">
        <v>3.8236049926578559</v>
      </c>
      <c r="G4" s="32">
        <v>3.6356461086637299</v>
      </c>
      <c r="H4" s="32">
        <v>1.0851688693098385</v>
      </c>
      <c r="I4" s="32">
        <v>0.89720998531571217</v>
      </c>
      <c r="J4" s="32">
        <v>115.72777777777777</v>
      </c>
      <c r="K4" s="32">
        <v>110.03888888888889</v>
      </c>
      <c r="L4" s="32">
        <v>32.844444444444441</v>
      </c>
      <c r="M4" s="32">
        <v>27.155555555555555</v>
      </c>
      <c r="N4" s="32">
        <v>0</v>
      </c>
      <c r="O4" s="32">
        <v>5.6888888888888891</v>
      </c>
      <c r="P4" s="32">
        <v>0</v>
      </c>
      <c r="Q4" s="32">
        <v>0</v>
      </c>
      <c r="R4" s="32">
        <v>0</v>
      </c>
      <c r="S4" s="32">
        <v>82.88333333333334</v>
      </c>
      <c r="T4" s="32">
        <v>76</v>
      </c>
      <c r="U4" s="32">
        <v>0</v>
      </c>
      <c r="V4" s="32">
        <v>6.8833333333333337</v>
      </c>
      <c r="W4" s="32">
        <v>5.9944444444444445</v>
      </c>
      <c r="X4" s="32">
        <v>0</v>
      </c>
      <c r="Y4" s="32">
        <v>0</v>
      </c>
      <c r="Z4" s="32">
        <v>0</v>
      </c>
      <c r="AA4" s="32">
        <v>0</v>
      </c>
      <c r="AB4" s="32">
        <v>0</v>
      </c>
      <c r="AC4" s="32">
        <v>5.9944444444444445</v>
      </c>
      <c r="AD4" s="32">
        <v>0</v>
      </c>
      <c r="AE4" s="32">
        <v>0</v>
      </c>
      <c r="AF4" t="s">
        <v>34</v>
      </c>
      <c r="AG4">
        <v>1</v>
      </c>
      <c r="AH4"/>
    </row>
    <row r="5" spans="1:34" x14ac:dyDescent="0.25">
      <c r="A5" t="s">
        <v>223</v>
      </c>
      <c r="B5" t="s">
        <v>96</v>
      </c>
      <c r="C5" t="s">
        <v>168</v>
      </c>
      <c r="D5" t="s">
        <v>182</v>
      </c>
      <c r="E5" s="32">
        <v>92.37777777777778</v>
      </c>
      <c r="F5" s="32">
        <v>3.889316815010825</v>
      </c>
      <c r="G5" s="32">
        <v>3.6962088044262691</v>
      </c>
      <c r="H5" s="32">
        <v>0.92877195092614884</v>
      </c>
      <c r="I5" s="32">
        <v>0.73566394034159266</v>
      </c>
      <c r="J5" s="32">
        <v>359.28644444444444</v>
      </c>
      <c r="K5" s="32">
        <v>341.4475555555556</v>
      </c>
      <c r="L5" s="32">
        <v>85.797888888888906</v>
      </c>
      <c r="M5" s="32">
        <v>67.959000000000017</v>
      </c>
      <c r="N5" s="32">
        <v>9.8388888888888886</v>
      </c>
      <c r="O5" s="32">
        <v>8</v>
      </c>
      <c r="P5" s="32">
        <v>38.882999999999996</v>
      </c>
      <c r="Q5" s="32">
        <v>38.882999999999996</v>
      </c>
      <c r="R5" s="32">
        <v>0</v>
      </c>
      <c r="S5" s="32">
        <v>234.60555555555555</v>
      </c>
      <c r="T5" s="32">
        <v>234.60555555555555</v>
      </c>
      <c r="U5" s="32">
        <v>0</v>
      </c>
      <c r="V5" s="32">
        <v>0</v>
      </c>
      <c r="W5" s="32">
        <v>85.983888888888885</v>
      </c>
      <c r="X5" s="32">
        <v>13.414777777777783</v>
      </c>
      <c r="Y5" s="32">
        <v>0</v>
      </c>
      <c r="Z5" s="32">
        <v>0</v>
      </c>
      <c r="AA5" s="32">
        <v>28.694111111111109</v>
      </c>
      <c r="AB5" s="32">
        <v>0</v>
      </c>
      <c r="AC5" s="32">
        <v>43.875</v>
      </c>
      <c r="AD5" s="32">
        <v>0</v>
      </c>
      <c r="AE5" s="32">
        <v>0</v>
      </c>
      <c r="AF5" t="s">
        <v>18</v>
      </c>
      <c r="AG5">
        <v>1</v>
      </c>
      <c r="AH5"/>
    </row>
    <row r="6" spans="1:34" x14ac:dyDescent="0.25">
      <c r="A6" t="s">
        <v>223</v>
      </c>
      <c r="B6" t="s">
        <v>128</v>
      </c>
      <c r="C6" t="s">
        <v>170</v>
      </c>
      <c r="D6" t="s">
        <v>182</v>
      </c>
      <c r="E6" s="32">
        <v>76.233333333333334</v>
      </c>
      <c r="F6" s="32">
        <v>3.6860064130593209</v>
      </c>
      <c r="G6" s="32">
        <v>3.4727721906427633</v>
      </c>
      <c r="H6" s="32">
        <v>0.65715201865617257</v>
      </c>
      <c r="I6" s="32">
        <v>0.51373269202740124</v>
      </c>
      <c r="J6" s="32">
        <v>280.99655555555557</v>
      </c>
      <c r="K6" s="32">
        <v>264.74099999999999</v>
      </c>
      <c r="L6" s="32">
        <v>50.096888888888891</v>
      </c>
      <c r="M6" s="32">
        <v>39.163555555555554</v>
      </c>
      <c r="N6" s="32">
        <v>5.4222222222222225</v>
      </c>
      <c r="O6" s="32">
        <v>5.5111111111111111</v>
      </c>
      <c r="P6" s="32">
        <v>41.501555555555548</v>
      </c>
      <c r="Q6" s="32">
        <v>36.179333333333325</v>
      </c>
      <c r="R6" s="32">
        <v>5.322222222222222</v>
      </c>
      <c r="S6" s="32">
        <v>189.39811111111112</v>
      </c>
      <c r="T6" s="32">
        <v>167.24255555555555</v>
      </c>
      <c r="U6" s="32">
        <v>0</v>
      </c>
      <c r="V6" s="32">
        <v>22.155555555555555</v>
      </c>
      <c r="W6" s="32">
        <v>34.979555555555564</v>
      </c>
      <c r="X6" s="32">
        <v>0.60299999999999998</v>
      </c>
      <c r="Y6" s="32">
        <v>0</v>
      </c>
      <c r="Z6" s="32">
        <v>0</v>
      </c>
      <c r="AA6" s="32">
        <v>3.8543333333333334</v>
      </c>
      <c r="AB6" s="32">
        <v>0</v>
      </c>
      <c r="AC6" s="32">
        <v>30.522222222222233</v>
      </c>
      <c r="AD6" s="32">
        <v>0</v>
      </c>
      <c r="AE6" s="32">
        <v>0</v>
      </c>
      <c r="AF6" t="s">
        <v>51</v>
      </c>
      <c r="AG6">
        <v>1</v>
      </c>
      <c r="AH6"/>
    </row>
    <row r="7" spans="1:34" x14ac:dyDescent="0.25">
      <c r="A7" t="s">
        <v>223</v>
      </c>
      <c r="B7" t="s">
        <v>115</v>
      </c>
      <c r="C7" t="s">
        <v>173</v>
      </c>
      <c r="D7" t="s">
        <v>179</v>
      </c>
      <c r="E7" s="32">
        <v>86.2</v>
      </c>
      <c r="F7" s="32">
        <v>3.9798955916473315</v>
      </c>
      <c r="G7" s="32">
        <v>3.5641698891466875</v>
      </c>
      <c r="H7" s="32">
        <v>0.95665119876256755</v>
      </c>
      <c r="I7" s="32">
        <v>0.54814385150812062</v>
      </c>
      <c r="J7" s="32">
        <v>343.06700000000001</v>
      </c>
      <c r="K7" s="32">
        <v>307.23144444444449</v>
      </c>
      <c r="L7" s="32">
        <v>82.463333333333324</v>
      </c>
      <c r="M7" s="32">
        <v>47.25</v>
      </c>
      <c r="N7" s="32">
        <v>29.880000000000003</v>
      </c>
      <c r="O7" s="32">
        <v>5.333333333333333</v>
      </c>
      <c r="P7" s="32">
        <v>59.664444444444442</v>
      </c>
      <c r="Q7" s="32">
        <v>59.042222222222222</v>
      </c>
      <c r="R7" s="32">
        <v>0.62222222222222223</v>
      </c>
      <c r="S7" s="32">
        <v>200.93922222222221</v>
      </c>
      <c r="T7" s="32">
        <v>173.28222222222223</v>
      </c>
      <c r="U7" s="32">
        <v>17.634777777777778</v>
      </c>
      <c r="V7" s="32">
        <v>10.022222222222222</v>
      </c>
      <c r="W7" s="32">
        <v>160.03444444444443</v>
      </c>
      <c r="X7" s="32">
        <v>8.5583333333333336</v>
      </c>
      <c r="Y7" s="32">
        <v>4.4466666666666663</v>
      </c>
      <c r="Z7" s="32">
        <v>0</v>
      </c>
      <c r="AA7" s="32">
        <v>44.580555555555556</v>
      </c>
      <c r="AB7" s="32">
        <v>0.62222222222222223</v>
      </c>
      <c r="AC7" s="32">
        <v>101.82666666666667</v>
      </c>
      <c r="AD7" s="32">
        <v>0</v>
      </c>
      <c r="AE7" s="32">
        <v>0</v>
      </c>
      <c r="AF7" t="s">
        <v>37</v>
      </c>
      <c r="AG7">
        <v>1</v>
      </c>
      <c r="AH7"/>
    </row>
    <row r="8" spans="1:34" x14ac:dyDescent="0.25">
      <c r="A8" t="s">
        <v>223</v>
      </c>
      <c r="B8" t="s">
        <v>77</v>
      </c>
      <c r="C8" t="s">
        <v>168</v>
      </c>
      <c r="D8" t="s">
        <v>182</v>
      </c>
      <c r="E8" s="32">
        <v>192.8111111111111</v>
      </c>
      <c r="F8" s="32">
        <v>3.0962917074857375</v>
      </c>
      <c r="G8" s="32">
        <v>3.0666040454100152</v>
      </c>
      <c r="H8" s="32">
        <v>0.42789834610730132</v>
      </c>
      <c r="I8" s="32">
        <v>0.39821068403157955</v>
      </c>
      <c r="J8" s="32">
        <v>596.99944444444441</v>
      </c>
      <c r="K8" s="32">
        <v>591.27533333333326</v>
      </c>
      <c r="L8" s="32">
        <v>82.50355555555555</v>
      </c>
      <c r="M8" s="32">
        <v>76.779444444444437</v>
      </c>
      <c r="N8" s="32">
        <v>0</v>
      </c>
      <c r="O8" s="32">
        <v>5.724111111111112</v>
      </c>
      <c r="P8" s="32">
        <v>118.91788888888894</v>
      </c>
      <c r="Q8" s="32">
        <v>118.91788888888894</v>
      </c>
      <c r="R8" s="32">
        <v>0</v>
      </c>
      <c r="S8" s="32">
        <v>395.57799999999986</v>
      </c>
      <c r="T8" s="32">
        <v>395.57799999999986</v>
      </c>
      <c r="U8" s="32">
        <v>0</v>
      </c>
      <c r="V8" s="32">
        <v>0</v>
      </c>
      <c r="W8" s="32">
        <v>48.203666666666663</v>
      </c>
      <c r="X8" s="32">
        <v>4.7972222222222225</v>
      </c>
      <c r="Y8" s="32">
        <v>0</v>
      </c>
      <c r="Z8" s="32">
        <v>0</v>
      </c>
      <c r="AA8" s="32">
        <v>25.487222222222215</v>
      </c>
      <c r="AB8" s="32">
        <v>0</v>
      </c>
      <c r="AC8" s="32">
        <v>17.919222222222224</v>
      </c>
      <c r="AD8" s="32">
        <v>0</v>
      </c>
      <c r="AE8" s="32">
        <v>0</v>
      </c>
      <c r="AF8" t="s">
        <v>72</v>
      </c>
      <c r="AG8">
        <v>1</v>
      </c>
      <c r="AH8"/>
    </row>
    <row r="9" spans="1:34" x14ac:dyDescent="0.25">
      <c r="A9" t="s">
        <v>223</v>
      </c>
      <c r="B9" t="s">
        <v>138</v>
      </c>
      <c r="C9" t="s">
        <v>168</v>
      </c>
      <c r="D9" t="s">
        <v>182</v>
      </c>
      <c r="E9" s="32">
        <v>27.655555555555555</v>
      </c>
      <c r="F9" s="32">
        <v>4.6565889915628773</v>
      </c>
      <c r="G9" s="32">
        <v>4.1792888710325435</v>
      </c>
      <c r="H9" s="32">
        <v>1.5215950180795501</v>
      </c>
      <c r="I9" s="32">
        <v>1.0442948975492166</v>
      </c>
      <c r="J9" s="32">
        <v>128.78055555555557</v>
      </c>
      <c r="K9" s="32">
        <v>115.58055555555556</v>
      </c>
      <c r="L9" s="32">
        <v>42.080555555555556</v>
      </c>
      <c r="M9" s="32">
        <v>28.880555555555556</v>
      </c>
      <c r="N9" s="32">
        <v>7.9555555555555557</v>
      </c>
      <c r="O9" s="32">
        <v>5.2444444444444445</v>
      </c>
      <c r="P9" s="32">
        <v>0</v>
      </c>
      <c r="Q9" s="32">
        <v>0</v>
      </c>
      <c r="R9" s="32">
        <v>0</v>
      </c>
      <c r="S9" s="32">
        <v>86.7</v>
      </c>
      <c r="T9" s="32">
        <v>86.7</v>
      </c>
      <c r="U9" s="32">
        <v>0</v>
      </c>
      <c r="V9" s="32">
        <v>0</v>
      </c>
      <c r="W9" s="32">
        <v>0</v>
      </c>
      <c r="X9" s="32">
        <v>0</v>
      </c>
      <c r="Y9" s="32">
        <v>0</v>
      </c>
      <c r="Z9" s="32">
        <v>0</v>
      </c>
      <c r="AA9" s="32">
        <v>0</v>
      </c>
      <c r="AB9" s="32">
        <v>0</v>
      </c>
      <c r="AC9" s="32">
        <v>0</v>
      </c>
      <c r="AD9" s="32">
        <v>0</v>
      </c>
      <c r="AE9" s="32">
        <v>0</v>
      </c>
      <c r="AF9" t="s">
        <v>61</v>
      </c>
      <c r="AG9">
        <v>1</v>
      </c>
      <c r="AH9"/>
    </row>
    <row r="10" spans="1:34" x14ac:dyDescent="0.25">
      <c r="A10" t="s">
        <v>223</v>
      </c>
      <c r="B10" t="s">
        <v>113</v>
      </c>
      <c r="C10" t="s">
        <v>160</v>
      </c>
      <c r="D10" t="s">
        <v>180</v>
      </c>
      <c r="E10" s="32">
        <v>75.011111111111106</v>
      </c>
      <c r="F10" s="32">
        <v>3.366073174344542</v>
      </c>
      <c r="G10" s="32">
        <v>3.1890993926825657</v>
      </c>
      <c r="H10" s="32">
        <v>0.82180121463486888</v>
      </c>
      <c r="I10" s="32">
        <v>0.64482743297289291</v>
      </c>
      <c r="J10" s="32">
        <v>252.4928888888889</v>
      </c>
      <c r="K10" s="32">
        <v>239.21788888888889</v>
      </c>
      <c r="L10" s="32">
        <v>61.644222222222218</v>
      </c>
      <c r="M10" s="32">
        <v>48.36922222222222</v>
      </c>
      <c r="N10" s="32">
        <v>5.3166666666666664</v>
      </c>
      <c r="O10" s="32">
        <v>7.958333333333333</v>
      </c>
      <c r="P10" s="32">
        <v>43.730555555555554</v>
      </c>
      <c r="Q10" s="32">
        <v>43.730555555555554</v>
      </c>
      <c r="R10" s="32">
        <v>0</v>
      </c>
      <c r="S10" s="32">
        <v>147.11811111111112</v>
      </c>
      <c r="T10" s="32">
        <v>106.7958888888889</v>
      </c>
      <c r="U10" s="32">
        <v>40.322222222222223</v>
      </c>
      <c r="V10" s="32">
        <v>0</v>
      </c>
      <c r="W10" s="32">
        <v>0</v>
      </c>
      <c r="X10" s="32">
        <v>0</v>
      </c>
      <c r="Y10" s="32">
        <v>0</v>
      </c>
      <c r="Z10" s="32">
        <v>0</v>
      </c>
      <c r="AA10" s="32">
        <v>0</v>
      </c>
      <c r="AB10" s="32">
        <v>0</v>
      </c>
      <c r="AC10" s="32">
        <v>0</v>
      </c>
      <c r="AD10" s="32">
        <v>0</v>
      </c>
      <c r="AE10" s="32">
        <v>0</v>
      </c>
      <c r="AF10" t="s">
        <v>35</v>
      </c>
      <c r="AG10">
        <v>1</v>
      </c>
      <c r="AH10"/>
    </row>
    <row r="11" spans="1:34" x14ac:dyDescent="0.25">
      <c r="A11" t="s">
        <v>223</v>
      </c>
      <c r="B11" t="s">
        <v>84</v>
      </c>
      <c r="C11" t="s">
        <v>158</v>
      </c>
      <c r="D11" t="s">
        <v>182</v>
      </c>
      <c r="E11" s="32">
        <v>105.74444444444444</v>
      </c>
      <c r="F11" s="32">
        <v>4.63775349374803</v>
      </c>
      <c r="G11" s="32">
        <v>4.1892665756015548</v>
      </c>
      <c r="H11" s="32">
        <v>1.0396921298728592</v>
      </c>
      <c r="I11" s="32">
        <v>0.59120521172638441</v>
      </c>
      <c r="J11" s="32">
        <v>490.41666666666669</v>
      </c>
      <c r="K11" s="32">
        <v>442.99166666666662</v>
      </c>
      <c r="L11" s="32">
        <v>109.94166666666666</v>
      </c>
      <c r="M11" s="32">
        <v>62.516666666666666</v>
      </c>
      <c r="N11" s="32">
        <v>35.544444444444444</v>
      </c>
      <c r="O11" s="32">
        <v>11.880555555555556</v>
      </c>
      <c r="P11" s="32">
        <v>68.155555555555551</v>
      </c>
      <c r="Q11" s="32">
        <v>68.155555555555551</v>
      </c>
      <c r="R11" s="32">
        <v>0</v>
      </c>
      <c r="S11" s="32">
        <v>312.31944444444446</v>
      </c>
      <c r="T11" s="32">
        <v>255.3138888888889</v>
      </c>
      <c r="U11" s="32">
        <v>0</v>
      </c>
      <c r="V11" s="32">
        <v>57.005555555555553</v>
      </c>
      <c r="W11" s="32">
        <v>0</v>
      </c>
      <c r="X11" s="32">
        <v>0</v>
      </c>
      <c r="Y11" s="32">
        <v>0</v>
      </c>
      <c r="Z11" s="32">
        <v>0</v>
      </c>
      <c r="AA11" s="32">
        <v>0</v>
      </c>
      <c r="AB11" s="32">
        <v>0</v>
      </c>
      <c r="AC11" s="32">
        <v>0</v>
      </c>
      <c r="AD11" s="32">
        <v>0</v>
      </c>
      <c r="AE11" s="32">
        <v>0</v>
      </c>
      <c r="AF11" t="s">
        <v>6</v>
      </c>
      <c r="AG11">
        <v>1</v>
      </c>
      <c r="AH11"/>
    </row>
    <row r="12" spans="1:34" x14ac:dyDescent="0.25">
      <c r="A12" t="s">
        <v>223</v>
      </c>
      <c r="B12" t="s">
        <v>92</v>
      </c>
      <c r="C12" t="s">
        <v>167</v>
      </c>
      <c r="D12" t="s">
        <v>182</v>
      </c>
      <c r="E12" s="32">
        <v>141.65555555555557</v>
      </c>
      <c r="F12" s="32">
        <v>3.999490156090673</v>
      </c>
      <c r="G12" s="32">
        <v>3.7590399246999757</v>
      </c>
      <c r="H12" s="32">
        <v>0.75086281276962885</v>
      </c>
      <c r="I12" s="32">
        <v>0.57102517844536815</v>
      </c>
      <c r="J12" s="32">
        <v>566.54999999999995</v>
      </c>
      <c r="K12" s="32">
        <v>532.48888888888882</v>
      </c>
      <c r="L12" s="32">
        <v>106.36388888888888</v>
      </c>
      <c r="M12" s="32">
        <v>80.888888888888886</v>
      </c>
      <c r="N12" s="32">
        <v>20.363888888888887</v>
      </c>
      <c r="O12" s="32">
        <v>5.1111111111111107</v>
      </c>
      <c r="P12" s="32">
        <v>61.958333333333329</v>
      </c>
      <c r="Q12" s="32">
        <v>53.37222222222222</v>
      </c>
      <c r="R12" s="32">
        <v>8.5861111111111104</v>
      </c>
      <c r="S12" s="32">
        <v>398.22777777777776</v>
      </c>
      <c r="T12" s="32">
        <v>380.68055555555554</v>
      </c>
      <c r="U12" s="32">
        <v>0</v>
      </c>
      <c r="V12" s="32">
        <v>17.547222222222221</v>
      </c>
      <c r="W12" s="32">
        <v>0.1388888888888889</v>
      </c>
      <c r="X12" s="32">
        <v>3.3333333333333333E-2</v>
      </c>
      <c r="Y12" s="32">
        <v>0</v>
      </c>
      <c r="Z12" s="32">
        <v>0</v>
      </c>
      <c r="AA12" s="32">
        <v>0</v>
      </c>
      <c r="AB12" s="32">
        <v>0.10555555555555556</v>
      </c>
      <c r="AC12" s="32">
        <v>0</v>
      </c>
      <c r="AD12" s="32">
        <v>0</v>
      </c>
      <c r="AE12" s="32">
        <v>0</v>
      </c>
      <c r="AF12" t="s">
        <v>14</v>
      </c>
      <c r="AG12">
        <v>1</v>
      </c>
      <c r="AH12"/>
    </row>
    <row r="13" spans="1:34" x14ac:dyDescent="0.25">
      <c r="A13" t="s">
        <v>223</v>
      </c>
      <c r="B13" t="s">
        <v>106</v>
      </c>
      <c r="C13" t="s">
        <v>168</v>
      </c>
      <c r="D13" t="s">
        <v>182</v>
      </c>
      <c r="E13" s="32">
        <v>76.155555555555551</v>
      </c>
      <c r="F13" s="32">
        <v>4.056593230230523</v>
      </c>
      <c r="G13" s="32">
        <v>3.7464006419609004</v>
      </c>
      <c r="H13" s="32">
        <v>0.67286985701779978</v>
      </c>
      <c r="I13" s="32">
        <v>0.36267726874817618</v>
      </c>
      <c r="J13" s="32">
        <v>308.93211111111117</v>
      </c>
      <c r="K13" s="32">
        <v>285.30922222222233</v>
      </c>
      <c r="L13" s="32">
        <v>51.242777777777768</v>
      </c>
      <c r="M13" s="32">
        <v>27.619888888888884</v>
      </c>
      <c r="N13" s="32">
        <v>18.239555555555555</v>
      </c>
      <c r="O13" s="32">
        <v>5.3833333333333337</v>
      </c>
      <c r="P13" s="32">
        <v>45.96455555555557</v>
      </c>
      <c r="Q13" s="32">
        <v>45.96455555555557</v>
      </c>
      <c r="R13" s="32">
        <v>0</v>
      </c>
      <c r="S13" s="32">
        <v>211.72477777777786</v>
      </c>
      <c r="T13" s="32">
        <v>181.78077777777784</v>
      </c>
      <c r="U13" s="32">
        <v>0</v>
      </c>
      <c r="V13" s="32">
        <v>29.94400000000001</v>
      </c>
      <c r="W13" s="32">
        <v>57.441333333333333</v>
      </c>
      <c r="X13" s="32">
        <v>15.075666666666669</v>
      </c>
      <c r="Y13" s="32">
        <v>0</v>
      </c>
      <c r="Z13" s="32">
        <v>0</v>
      </c>
      <c r="AA13" s="32">
        <v>10.627666666666665</v>
      </c>
      <c r="AB13" s="32">
        <v>0</v>
      </c>
      <c r="AC13" s="32">
        <v>31.737999999999996</v>
      </c>
      <c r="AD13" s="32">
        <v>0</v>
      </c>
      <c r="AE13" s="32">
        <v>0</v>
      </c>
      <c r="AF13" t="s">
        <v>28</v>
      </c>
      <c r="AG13">
        <v>1</v>
      </c>
      <c r="AH13"/>
    </row>
    <row r="14" spans="1:34" x14ac:dyDescent="0.25">
      <c r="A14" t="s">
        <v>223</v>
      </c>
      <c r="B14" t="s">
        <v>107</v>
      </c>
      <c r="C14" t="s">
        <v>158</v>
      </c>
      <c r="D14" t="s">
        <v>182</v>
      </c>
      <c r="E14" s="32">
        <v>139.45555555555555</v>
      </c>
      <c r="F14" s="32">
        <v>3.542540833399729</v>
      </c>
      <c r="G14" s="32">
        <v>3.3197808939526734</v>
      </c>
      <c r="H14" s="32">
        <v>0.66108756274400449</v>
      </c>
      <c r="I14" s="32">
        <v>0.4766377181101108</v>
      </c>
      <c r="J14" s="32">
        <v>494.02699999999999</v>
      </c>
      <c r="K14" s="32">
        <v>462.96188888888889</v>
      </c>
      <c r="L14" s="32">
        <v>92.192333333333337</v>
      </c>
      <c r="M14" s="32">
        <v>66.469777777777779</v>
      </c>
      <c r="N14" s="32">
        <v>20.033666666666669</v>
      </c>
      <c r="O14" s="32">
        <v>5.6888888888888891</v>
      </c>
      <c r="P14" s="32">
        <v>94.642222222222216</v>
      </c>
      <c r="Q14" s="32">
        <v>89.299666666666667</v>
      </c>
      <c r="R14" s="32">
        <v>5.3425555555555553</v>
      </c>
      <c r="S14" s="32">
        <v>307.19244444444445</v>
      </c>
      <c r="T14" s="32">
        <v>271.18866666666668</v>
      </c>
      <c r="U14" s="32">
        <v>6.251222222222224</v>
      </c>
      <c r="V14" s="32">
        <v>29.752555555555556</v>
      </c>
      <c r="W14" s="32">
        <v>0</v>
      </c>
      <c r="X14" s="32">
        <v>0</v>
      </c>
      <c r="Y14" s="32">
        <v>0</v>
      </c>
      <c r="Z14" s="32">
        <v>0</v>
      </c>
      <c r="AA14" s="32">
        <v>0</v>
      </c>
      <c r="AB14" s="32">
        <v>0</v>
      </c>
      <c r="AC14" s="32">
        <v>0</v>
      </c>
      <c r="AD14" s="32">
        <v>0</v>
      </c>
      <c r="AE14" s="32">
        <v>0</v>
      </c>
      <c r="AF14" t="s">
        <v>29</v>
      </c>
      <c r="AG14">
        <v>1</v>
      </c>
      <c r="AH14"/>
    </row>
    <row r="15" spans="1:34" x14ac:dyDescent="0.25">
      <c r="A15" t="s">
        <v>223</v>
      </c>
      <c r="B15" t="s">
        <v>117</v>
      </c>
      <c r="C15" t="s">
        <v>167</v>
      </c>
      <c r="D15" t="s">
        <v>182</v>
      </c>
      <c r="E15" s="32">
        <v>32.9</v>
      </c>
      <c r="F15" s="32">
        <v>3.1737588652482271</v>
      </c>
      <c r="G15" s="32">
        <v>2.8853427895981087</v>
      </c>
      <c r="H15" s="32">
        <v>1.0483789260385006</v>
      </c>
      <c r="I15" s="32">
        <v>0.75996285038838229</v>
      </c>
      <c r="J15" s="32">
        <v>104.41666666666667</v>
      </c>
      <c r="K15" s="32">
        <v>94.927777777777777</v>
      </c>
      <c r="L15" s="32">
        <v>34.491666666666667</v>
      </c>
      <c r="M15" s="32">
        <v>25.002777777777776</v>
      </c>
      <c r="N15" s="32">
        <v>4.6555555555555559</v>
      </c>
      <c r="O15" s="32">
        <v>4.833333333333333</v>
      </c>
      <c r="P15" s="32">
        <v>0</v>
      </c>
      <c r="Q15" s="32">
        <v>0</v>
      </c>
      <c r="R15" s="32">
        <v>0</v>
      </c>
      <c r="S15" s="32">
        <v>69.924999999999997</v>
      </c>
      <c r="T15" s="32">
        <v>57.422222222222224</v>
      </c>
      <c r="U15" s="32">
        <v>0</v>
      </c>
      <c r="V15" s="32">
        <v>12.502777777777778</v>
      </c>
      <c r="W15" s="32">
        <v>0</v>
      </c>
      <c r="X15" s="32">
        <v>0</v>
      </c>
      <c r="Y15" s="32">
        <v>0</v>
      </c>
      <c r="Z15" s="32">
        <v>0</v>
      </c>
      <c r="AA15" s="32">
        <v>0</v>
      </c>
      <c r="AB15" s="32">
        <v>0</v>
      </c>
      <c r="AC15" s="32">
        <v>0</v>
      </c>
      <c r="AD15" s="32">
        <v>0</v>
      </c>
      <c r="AE15" s="32">
        <v>0</v>
      </c>
      <c r="AF15" t="s">
        <v>39</v>
      </c>
      <c r="AG15">
        <v>1</v>
      </c>
      <c r="AH15"/>
    </row>
    <row r="16" spans="1:34" x14ac:dyDescent="0.25">
      <c r="A16" t="s">
        <v>223</v>
      </c>
      <c r="B16" t="s">
        <v>120</v>
      </c>
      <c r="C16" t="s">
        <v>154</v>
      </c>
      <c r="D16" t="s">
        <v>181</v>
      </c>
      <c r="E16" s="32">
        <v>52.955555555555556</v>
      </c>
      <c r="F16" s="32">
        <v>3.3783571128829211</v>
      </c>
      <c r="G16" s="32">
        <v>3.1682228283676039</v>
      </c>
      <c r="H16" s="32">
        <v>0.9872534620226604</v>
      </c>
      <c r="I16" s="32">
        <v>0.77711917750734372</v>
      </c>
      <c r="J16" s="32">
        <v>178.9027777777778</v>
      </c>
      <c r="K16" s="32">
        <v>167.77500000000001</v>
      </c>
      <c r="L16" s="32">
        <v>52.280555555555551</v>
      </c>
      <c r="M16" s="32">
        <v>41.152777777777779</v>
      </c>
      <c r="N16" s="32">
        <v>6.8722222222222218</v>
      </c>
      <c r="O16" s="32">
        <v>4.2555555555555555</v>
      </c>
      <c r="P16" s="32">
        <v>0.19444444444444445</v>
      </c>
      <c r="Q16" s="32">
        <v>0.19444444444444445</v>
      </c>
      <c r="R16" s="32">
        <v>0</v>
      </c>
      <c r="S16" s="32">
        <v>126.42777777777778</v>
      </c>
      <c r="T16" s="32">
        <v>112.05555555555556</v>
      </c>
      <c r="U16" s="32">
        <v>0</v>
      </c>
      <c r="V16" s="32">
        <v>14.372222222222222</v>
      </c>
      <c r="W16" s="32">
        <v>0</v>
      </c>
      <c r="X16" s="32">
        <v>0</v>
      </c>
      <c r="Y16" s="32">
        <v>0</v>
      </c>
      <c r="Z16" s="32">
        <v>0</v>
      </c>
      <c r="AA16" s="32">
        <v>0</v>
      </c>
      <c r="AB16" s="32">
        <v>0</v>
      </c>
      <c r="AC16" s="32">
        <v>0</v>
      </c>
      <c r="AD16" s="32">
        <v>0</v>
      </c>
      <c r="AE16" s="32">
        <v>0</v>
      </c>
      <c r="AF16" t="s">
        <v>42</v>
      </c>
      <c r="AG16">
        <v>1</v>
      </c>
      <c r="AH16"/>
    </row>
    <row r="17" spans="1:34" x14ac:dyDescent="0.25">
      <c r="A17" t="s">
        <v>223</v>
      </c>
      <c r="B17" t="s">
        <v>141</v>
      </c>
      <c r="C17" t="s">
        <v>170</v>
      </c>
      <c r="D17" t="s">
        <v>182</v>
      </c>
      <c r="E17" s="32">
        <v>52.955555555555556</v>
      </c>
      <c r="F17" s="32">
        <v>3.2195195132186316</v>
      </c>
      <c r="G17" s="32">
        <v>3.0305245488879562</v>
      </c>
      <c r="H17" s="32">
        <v>0.87558120016785557</v>
      </c>
      <c r="I17" s="32">
        <v>0.68658623583718004</v>
      </c>
      <c r="J17" s="32">
        <v>170.49144444444443</v>
      </c>
      <c r="K17" s="32">
        <v>160.4831111111111</v>
      </c>
      <c r="L17" s="32">
        <v>46.366888888888887</v>
      </c>
      <c r="M17" s="32">
        <v>36.358555555555554</v>
      </c>
      <c r="N17" s="32">
        <v>5.166666666666667</v>
      </c>
      <c r="O17" s="32">
        <v>4.8416666666666668</v>
      </c>
      <c r="P17" s="32">
        <v>33.594444444444441</v>
      </c>
      <c r="Q17" s="32">
        <v>33.594444444444441</v>
      </c>
      <c r="R17" s="32">
        <v>0</v>
      </c>
      <c r="S17" s="32">
        <v>90.530111111111097</v>
      </c>
      <c r="T17" s="32">
        <v>80.413444444444423</v>
      </c>
      <c r="U17" s="32">
        <v>0</v>
      </c>
      <c r="V17" s="32">
        <v>10.116666666666667</v>
      </c>
      <c r="W17" s="32">
        <v>14.391222222222225</v>
      </c>
      <c r="X17" s="32">
        <v>0</v>
      </c>
      <c r="Y17" s="32">
        <v>0</v>
      </c>
      <c r="Z17" s="32">
        <v>0</v>
      </c>
      <c r="AA17" s="32">
        <v>0</v>
      </c>
      <c r="AB17" s="32">
        <v>0</v>
      </c>
      <c r="AC17" s="32">
        <v>14.391222222222225</v>
      </c>
      <c r="AD17" s="32">
        <v>0</v>
      </c>
      <c r="AE17" s="32">
        <v>0</v>
      </c>
      <c r="AF17" t="s">
        <v>64</v>
      </c>
      <c r="AG17">
        <v>1</v>
      </c>
      <c r="AH17"/>
    </row>
    <row r="18" spans="1:34" x14ac:dyDescent="0.25">
      <c r="A18" t="s">
        <v>223</v>
      </c>
      <c r="B18" t="s">
        <v>131</v>
      </c>
      <c r="C18" t="s">
        <v>162</v>
      </c>
      <c r="D18" t="s">
        <v>182</v>
      </c>
      <c r="E18" s="32">
        <v>50.422222222222224</v>
      </c>
      <c r="F18" s="32">
        <v>3.7669832525341556</v>
      </c>
      <c r="G18" s="32">
        <v>3.5515249008373733</v>
      </c>
      <c r="H18" s="32">
        <v>0.94035257822829443</v>
      </c>
      <c r="I18" s="32">
        <v>0.7248942265315117</v>
      </c>
      <c r="J18" s="32">
        <v>189.93966666666665</v>
      </c>
      <c r="K18" s="32">
        <v>179.07577777777777</v>
      </c>
      <c r="L18" s="32">
        <v>47.414666666666669</v>
      </c>
      <c r="M18" s="32">
        <v>36.550777777777782</v>
      </c>
      <c r="N18" s="32">
        <v>5.5972222222222223</v>
      </c>
      <c r="O18" s="32">
        <v>5.2666666666666666</v>
      </c>
      <c r="P18" s="32">
        <v>19.879444444444445</v>
      </c>
      <c r="Q18" s="32">
        <v>19.879444444444445</v>
      </c>
      <c r="R18" s="32">
        <v>0</v>
      </c>
      <c r="S18" s="32">
        <v>122.64555555555553</v>
      </c>
      <c r="T18" s="32">
        <v>100.07611111111109</v>
      </c>
      <c r="U18" s="32">
        <v>0</v>
      </c>
      <c r="V18" s="32">
        <v>22.569444444444443</v>
      </c>
      <c r="W18" s="32">
        <v>0</v>
      </c>
      <c r="X18" s="32">
        <v>0</v>
      </c>
      <c r="Y18" s="32">
        <v>0</v>
      </c>
      <c r="Z18" s="32">
        <v>0</v>
      </c>
      <c r="AA18" s="32">
        <v>0</v>
      </c>
      <c r="AB18" s="32">
        <v>0</v>
      </c>
      <c r="AC18" s="32">
        <v>0</v>
      </c>
      <c r="AD18" s="32">
        <v>0</v>
      </c>
      <c r="AE18" s="32">
        <v>0</v>
      </c>
      <c r="AF18" t="s">
        <v>54</v>
      </c>
      <c r="AG18">
        <v>1</v>
      </c>
      <c r="AH18"/>
    </row>
    <row r="19" spans="1:34" x14ac:dyDescent="0.25">
      <c r="A19" t="s">
        <v>223</v>
      </c>
      <c r="B19" t="s">
        <v>80</v>
      </c>
      <c r="C19" t="s">
        <v>152</v>
      </c>
      <c r="D19" t="s">
        <v>182</v>
      </c>
      <c r="E19" s="32">
        <v>31.866666666666667</v>
      </c>
      <c r="F19" s="32">
        <v>2.5652580195258023</v>
      </c>
      <c r="G19" s="32">
        <v>2.5652580195258023</v>
      </c>
      <c r="H19" s="32">
        <v>0.68863668061366801</v>
      </c>
      <c r="I19" s="32">
        <v>0.68863668061366801</v>
      </c>
      <c r="J19" s="32">
        <v>81.746222222222229</v>
      </c>
      <c r="K19" s="32">
        <v>81.746222222222229</v>
      </c>
      <c r="L19" s="32">
        <v>21.944555555555553</v>
      </c>
      <c r="M19" s="32">
        <v>21.944555555555553</v>
      </c>
      <c r="N19" s="32">
        <v>0</v>
      </c>
      <c r="O19" s="32">
        <v>0</v>
      </c>
      <c r="P19" s="32">
        <v>7.0993333333333331</v>
      </c>
      <c r="Q19" s="32">
        <v>7.0993333333333331</v>
      </c>
      <c r="R19" s="32">
        <v>0</v>
      </c>
      <c r="S19" s="32">
        <v>52.702333333333335</v>
      </c>
      <c r="T19" s="32">
        <v>52.702333333333335</v>
      </c>
      <c r="U19" s="32">
        <v>0</v>
      </c>
      <c r="V19" s="32">
        <v>0</v>
      </c>
      <c r="W19" s="32">
        <v>0</v>
      </c>
      <c r="X19" s="32">
        <v>0</v>
      </c>
      <c r="Y19" s="32">
        <v>0</v>
      </c>
      <c r="Z19" s="32">
        <v>0</v>
      </c>
      <c r="AA19" s="32">
        <v>0</v>
      </c>
      <c r="AB19" s="32">
        <v>0</v>
      </c>
      <c r="AC19" s="32">
        <v>0</v>
      </c>
      <c r="AD19" s="32">
        <v>0</v>
      </c>
      <c r="AE19" s="32">
        <v>0</v>
      </c>
      <c r="AF19" t="s">
        <v>2</v>
      </c>
      <c r="AG19">
        <v>1</v>
      </c>
      <c r="AH19"/>
    </row>
    <row r="20" spans="1:34" x14ac:dyDescent="0.25">
      <c r="A20" t="s">
        <v>223</v>
      </c>
      <c r="B20" t="s">
        <v>110</v>
      </c>
      <c r="C20" t="s">
        <v>172</v>
      </c>
      <c r="D20" t="s">
        <v>179</v>
      </c>
      <c r="E20" s="32">
        <v>45.211111111111109</v>
      </c>
      <c r="F20" s="32">
        <v>3.5860088473826495</v>
      </c>
      <c r="G20" s="32">
        <v>3.3040550503809296</v>
      </c>
      <c r="H20" s="32">
        <v>1.1926763332514136</v>
      </c>
      <c r="I20" s="32">
        <v>0.96596215286311193</v>
      </c>
      <c r="J20" s="32">
        <v>162.12744444444445</v>
      </c>
      <c r="K20" s="32">
        <v>149.38000000000002</v>
      </c>
      <c r="L20" s="32">
        <v>53.922222222222246</v>
      </c>
      <c r="M20" s="32">
        <v>43.672222222222246</v>
      </c>
      <c r="N20" s="32">
        <v>4.916666666666667</v>
      </c>
      <c r="O20" s="32">
        <v>5.333333333333333</v>
      </c>
      <c r="P20" s="32">
        <v>18.031555555555553</v>
      </c>
      <c r="Q20" s="32">
        <v>15.534111111111107</v>
      </c>
      <c r="R20" s="32">
        <v>2.4974444444444441</v>
      </c>
      <c r="S20" s="32">
        <v>90.173666666666676</v>
      </c>
      <c r="T20" s="32">
        <v>80.852222222222224</v>
      </c>
      <c r="U20" s="32">
        <v>5.5309999999999997</v>
      </c>
      <c r="V20" s="32">
        <v>3.7904444444444447</v>
      </c>
      <c r="W20" s="32">
        <v>0</v>
      </c>
      <c r="X20" s="32">
        <v>0</v>
      </c>
      <c r="Y20" s="32">
        <v>0</v>
      </c>
      <c r="Z20" s="32">
        <v>0</v>
      </c>
      <c r="AA20" s="32">
        <v>0</v>
      </c>
      <c r="AB20" s="32">
        <v>0</v>
      </c>
      <c r="AC20" s="32">
        <v>0</v>
      </c>
      <c r="AD20" s="32">
        <v>0</v>
      </c>
      <c r="AE20" s="32">
        <v>0</v>
      </c>
      <c r="AF20" t="s">
        <v>32</v>
      </c>
      <c r="AG20">
        <v>1</v>
      </c>
      <c r="AH20"/>
    </row>
    <row r="21" spans="1:34" x14ac:dyDescent="0.25">
      <c r="A21" t="s">
        <v>223</v>
      </c>
      <c r="B21" t="s">
        <v>132</v>
      </c>
      <c r="C21" t="s">
        <v>168</v>
      </c>
      <c r="D21" t="s">
        <v>182</v>
      </c>
      <c r="E21" s="32">
        <v>172.1888888888889</v>
      </c>
      <c r="F21" s="32">
        <v>3.4936277989288245</v>
      </c>
      <c r="G21" s="32">
        <v>3.1541104729947729</v>
      </c>
      <c r="H21" s="32">
        <v>0.51474478931406076</v>
      </c>
      <c r="I21" s="32">
        <v>0.25746918758469384</v>
      </c>
      <c r="J21" s="32">
        <v>601.56388888888887</v>
      </c>
      <c r="K21" s="32">
        <v>543.10277777777776</v>
      </c>
      <c r="L21" s="32">
        <v>88.63333333333334</v>
      </c>
      <c r="M21" s="32">
        <v>44.333333333333336</v>
      </c>
      <c r="N21" s="32">
        <v>38.794444444444444</v>
      </c>
      <c r="O21" s="32">
        <v>5.5055555555555555</v>
      </c>
      <c r="P21" s="32">
        <v>122.15277777777777</v>
      </c>
      <c r="Q21" s="32">
        <v>107.99166666666666</v>
      </c>
      <c r="R21" s="32">
        <v>14.161111111111111</v>
      </c>
      <c r="S21" s="32">
        <v>390.77777777777777</v>
      </c>
      <c r="T21" s="32">
        <v>348.20833333333331</v>
      </c>
      <c r="U21" s="32">
        <v>1.711111111111111</v>
      </c>
      <c r="V21" s="32">
        <v>40.858333333333334</v>
      </c>
      <c r="W21" s="32">
        <v>90.605555555555554</v>
      </c>
      <c r="X21" s="32">
        <v>5.5777777777777775</v>
      </c>
      <c r="Y21" s="32">
        <v>0</v>
      </c>
      <c r="Z21" s="32">
        <v>0</v>
      </c>
      <c r="AA21" s="32">
        <v>26.786111111111111</v>
      </c>
      <c r="AB21" s="32">
        <v>0</v>
      </c>
      <c r="AC21" s="32">
        <v>58.241666666666667</v>
      </c>
      <c r="AD21" s="32">
        <v>0</v>
      </c>
      <c r="AE21" s="32">
        <v>0</v>
      </c>
      <c r="AF21" t="s">
        <v>55</v>
      </c>
      <c r="AG21">
        <v>1</v>
      </c>
      <c r="AH21"/>
    </row>
    <row r="22" spans="1:34" x14ac:dyDescent="0.25">
      <c r="A22" t="s">
        <v>223</v>
      </c>
      <c r="B22" t="s">
        <v>122</v>
      </c>
      <c r="C22" t="s">
        <v>168</v>
      </c>
      <c r="D22" t="s">
        <v>182</v>
      </c>
      <c r="E22" s="32">
        <v>56.855555555555554</v>
      </c>
      <c r="F22" s="32">
        <v>3.3980359585694746</v>
      </c>
      <c r="G22" s="32">
        <v>3.2217119405901897</v>
      </c>
      <c r="H22" s="32">
        <v>0.70876490130936098</v>
      </c>
      <c r="I22" s="32">
        <v>0.53244088333007622</v>
      </c>
      <c r="J22" s="32">
        <v>193.19722222222222</v>
      </c>
      <c r="K22" s="32">
        <v>183.17222222222222</v>
      </c>
      <c r="L22" s="32">
        <v>40.297222222222224</v>
      </c>
      <c r="M22" s="32">
        <v>30.272222222222222</v>
      </c>
      <c r="N22" s="32">
        <v>4.8</v>
      </c>
      <c r="O22" s="32">
        <v>5.2249999999999996</v>
      </c>
      <c r="P22" s="32">
        <v>32.68333333333333</v>
      </c>
      <c r="Q22" s="32">
        <v>32.68333333333333</v>
      </c>
      <c r="R22" s="32">
        <v>0</v>
      </c>
      <c r="S22" s="32">
        <v>120.21666666666667</v>
      </c>
      <c r="T22" s="32">
        <v>101.20555555555555</v>
      </c>
      <c r="U22" s="32">
        <v>0</v>
      </c>
      <c r="V22" s="32">
        <v>19.011111111111113</v>
      </c>
      <c r="W22" s="32">
        <v>11.386111111111111</v>
      </c>
      <c r="X22" s="32">
        <v>2.0416666666666665</v>
      </c>
      <c r="Y22" s="32">
        <v>0</v>
      </c>
      <c r="Z22" s="32">
        <v>0</v>
      </c>
      <c r="AA22" s="32">
        <v>1.8916666666666666</v>
      </c>
      <c r="AB22" s="32">
        <v>0</v>
      </c>
      <c r="AC22" s="32">
        <v>7.4527777777777775</v>
      </c>
      <c r="AD22" s="32">
        <v>0</v>
      </c>
      <c r="AE22" s="32">
        <v>0</v>
      </c>
      <c r="AF22" t="s">
        <v>44</v>
      </c>
      <c r="AG22">
        <v>1</v>
      </c>
      <c r="AH22"/>
    </row>
    <row r="23" spans="1:34" x14ac:dyDescent="0.25">
      <c r="A23" t="s">
        <v>223</v>
      </c>
      <c r="B23" t="s">
        <v>109</v>
      </c>
      <c r="C23" t="s">
        <v>162</v>
      </c>
      <c r="D23" t="s">
        <v>182</v>
      </c>
      <c r="E23" s="32">
        <v>102.24444444444444</v>
      </c>
      <c r="F23" s="32">
        <v>3.9533068898065635</v>
      </c>
      <c r="G23" s="32">
        <v>3.7255835687893932</v>
      </c>
      <c r="H23" s="32">
        <v>0.83381112801564872</v>
      </c>
      <c r="I23" s="32">
        <v>0.60608780699847853</v>
      </c>
      <c r="J23" s="32">
        <v>404.20366666666661</v>
      </c>
      <c r="K23" s="32">
        <v>380.92022222222215</v>
      </c>
      <c r="L23" s="32">
        <v>85.252555555555546</v>
      </c>
      <c r="M23" s="32">
        <v>61.969111111111104</v>
      </c>
      <c r="N23" s="32">
        <v>17.594555555555555</v>
      </c>
      <c r="O23" s="32">
        <v>5.6888888888888891</v>
      </c>
      <c r="P23" s="32">
        <v>105.52955555555553</v>
      </c>
      <c r="Q23" s="32">
        <v>105.52955555555553</v>
      </c>
      <c r="R23" s="32">
        <v>0</v>
      </c>
      <c r="S23" s="32">
        <v>213.42155555555556</v>
      </c>
      <c r="T23" s="32">
        <v>174.39033333333333</v>
      </c>
      <c r="U23" s="32">
        <v>1.2692222222222223</v>
      </c>
      <c r="V23" s="32">
        <v>37.762000000000008</v>
      </c>
      <c r="W23" s="32">
        <v>2.8182222222222224</v>
      </c>
      <c r="X23" s="32">
        <v>0</v>
      </c>
      <c r="Y23" s="32">
        <v>0</v>
      </c>
      <c r="Z23" s="32">
        <v>0</v>
      </c>
      <c r="AA23" s="32">
        <v>0</v>
      </c>
      <c r="AB23" s="32">
        <v>0</v>
      </c>
      <c r="AC23" s="32">
        <v>2.8182222222222224</v>
      </c>
      <c r="AD23" s="32">
        <v>0</v>
      </c>
      <c r="AE23" s="32">
        <v>0</v>
      </c>
      <c r="AF23" t="s">
        <v>31</v>
      </c>
      <c r="AG23">
        <v>1</v>
      </c>
      <c r="AH23"/>
    </row>
    <row r="24" spans="1:34" x14ac:dyDescent="0.25">
      <c r="A24" t="s">
        <v>223</v>
      </c>
      <c r="B24" t="s">
        <v>101</v>
      </c>
      <c r="C24" t="s">
        <v>169</v>
      </c>
      <c r="D24" t="s">
        <v>182</v>
      </c>
      <c r="E24" s="32">
        <v>114.14444444444445</v>
      </c>
      <c r="F24" s="32">
        <v>3.7614747396086825</v>
      </c>
      <c r="G24" s="32">
        <v>3.4975547551834909</v>
      </c>
      <c r="H24" s="32">
        <v>0.66608196242577622</v>
      </c>
      <c r="I24" s="32">
        <v>0.50463934585807457</v>
      </c>
      <c r="J24" s="32">
        <v>429.35144444444438</v>
      </c>
      <c r="K24" s="32">
        <v>399.2264444444445</v>
      </c>
      <c r="L24" s="32">
        <v>76.029555555555547</v>
      </c>
      <c r="M24" s="32">
        <v>57.601777777777777</v>
      </c>
      <c r="N24" s="32">
        <v>12.738888888888889</v>
      </c>
      <c r="O24" s="32">
        <v>5.6888888888888891</v>
      </c>
      <c r="P24" s="32">
        <v>53.18266666666667</v>
      </c>
      <c r="Q24" s="32">
        <v>41.485444444444447</v>
      </c>
      <c r="R24" s="32">
        <v>11.697222222222223</v>
      </c>
      <c r="S24" s="32">
        <v>300.1392222222222</v>
      </c>
      <c r="T24" s="32">
        <v>266.8558888888889</v>
      </c>
      <c r="U24" s="32">
        <v>0</v>
      </c>
      <c r="V24" s="32">
        <v>33.283333333333331</v>
      </c>
      <c r="W24" s="32">
        <v>68.512555555555565</v>
      </c>
      <c r="X24" s="32">
        <v>1.4601111111111111</v>
      </c>
      <c r="Y24" s="32">
        <v>0</v>
      </c>
      <c r="Z24" s="32">
        <v>0</v>
      </c>
      <c r="AA24" s="32">
        <v>2.0021111111111107</v>
      </c>
      <c r="AB24" s="32">
        <v>0</v>
      </c>
      <c r="AC24" s="32">
        <v>65.050333333333342</v>
      </c>
      <c r="AD24" s="32">
        <v>0</v>
      </c>
      <c r="AE24" s="32">
        <v>0</v>
      </c>
      <c r="AF24" t="s">
        <v>23</v>
      </c>
      <c r="AG24">
        <v>1</v>
      </c>
      <c r="AH24"/>
    </row>
    <row r="25" spans="1:34" x14ac:dyDescent="0.25">
      <c r="A25" t="s">
        <v>223</v>
      </c>
      <c r="B25" t="s">
        <v>90</v>
      </c>
      <c r="C25" t="s">
        <v>166</v>
      </c>
      <c r="D25" t="s">
        <v>182</v>
      </c>
      <c r="E25" s="32">
        <v>145.26666666666668</v>
      </c>
      <c r="F25" s="32">
        <v>3.3767209729233594</v>
      </c>
      <c r="G25" s="32">
        <v>3.3497973076334708</v>
      </c>
      <c r="H25" s="32">
        <v>0.38316506042527149</v>
      </c>
      <c r="I25" s="32">
        <v>0.35624139513538317</v>
      </c>
      <c r="J25" s="32">
        <v>490.52500000000003</v>
      </c>
      <c r="K25" s="32">
        <v>486.61388888888894</v>
      </c>
      <c r="L25" s="32">
        <v>55.661111111111111</v>
      </c>
      <c r="M25" s="32">
        <v>51.75</v>
      </c>
      <c r="N25" s="32">
        <v>0</v>
      </c>
      <c r="O25" s="32">
        <v>3.911111111111111</v>
      </c>
      <c r="P25" s="32">
        <v>73.463888888888889</v>
      </c>
      <c r="Q25" s="32">
        <v>73.463888888888889</v>
      </c>
      <c r="R25" s="32">
        <v>0</v>
      </c>
      <c r="S25" s="32">
        <v>361.40000000000003</v>
      </c>
      <c r="T25" s="32">
        <v>298.67777777777781</v>
      </c>
      <c r="U25" s="32">
        <v>0</v>
      </c>
      <c r="V25" s="32">
        <v>62.722222222222221</v>
      </c>
      <c r="W25" s="32">
        <v>0</v>
      </c>
      <c r="X25" s="32">
        <v>0</v>
      </c>
      <c r="Y25" s="32">
        <v>0</v>
      </c>
      <c r="Z25" s="32">
        <v>0</v>
      </c>
      <c r="AA25" s="32">
        <v>0</v>
      </c>
      <c r="AB25" s="32">
        <v>0</v>
      </c>
      <c r="AC25" s="32">
        <v>0</v>
      </c>
      <c r="AD25" s="32">
        <v>0</v>
      </c>
      <c r="AE25" s="32">
        <v>0</v>
      </c>
      <c r="AF25" t="s">
        <v>12</v>
      </c>
      <c r="AG25">
        <v>1</v>
      </c>
      <c r="AH25"/>
    </row>
    <row r="26" spans="1:34" x14ac:dyDescent="0.25">
      <c r="A26" t="s">
        <v>223</v>
      </c>
      <c r="B26" t="s">
        <v>85</v>
      </c>
      <c r="C26" t="s">
        <v>154</v>
      </c>
      <c r="D26" t="s">
        <v>181</v>
      </c>
      <c r="E26" s="32">
        <v>81.344444444444449</v>
      </c>
      <c r="F26" s="32">
        <v>3.5102048900423437</v>
      </c>
      <c r="G26" s="32">
        <v>3.5102048900423437</v>
      </c>
      <c r="H26" s="32">
        <v>0.55172244228930467</v>
      </c>
      <c r="I26" s="32">
        <v>0.55172244228930467</v>
      </c>
      <c r="J26" s="32">
        <v>285.53566666666666</v>
      </c>
      <c r="K26" s="32">
        <v>285.53566666666666</v>
      </c>
      <c r="L26" s="32">
        <v>44.879555555555555</v>
      </c>
      <c r="M26" s="32">
        <v>44.879555555555555</v>
      </c>
      <c r="N26" s="32">
        <v>0</v>
      </c>
      <c r="O26" s="32">
        <v>0</v>
      </c>
      <c r="P26" s="32">
        <v>26.761666666666663</v>
      </c>
      <c r="Q26" s="32">
        <v>26.761666666666663</v>
      </c>
      <c r="R26" s="32">
        <v>0</v>
      </c>
      <c r="S26" s="32">
        <v>213.89444444444445</v>
      </c>
      <c r="T26" s="32">
        <v>213.89444444444445</v>
      </c>
      <c r="U26" s="32">
        <v>0</v>
      </c>
      <c r="V26" s="32">
        <v>0</v>
      </c>
      <c r="W26" s="32">
        <v>1.8827777777777777</v>
      </c>
      <c r="X26" s="32">
        <v>1.5766666666666667</v>
      </c>
      <c r="Y26" s="32">
        <v>0</v>
      </c>
      <c r="Z26" s="32">
        <v>0</v>
      </c>
      <c r="AA26" s="32">
        <v>0.30611111111111111</v>
      </c>
      <c r="AB26" s="32">
        <v>0</v>
      </c>
      <c r="AC26" s="32">
        <v>0</v>
      </c>
      <c r="AD26" s="32">
        <v>0</v>
      </c>
      <c r="AE26" s="32">
        <v>0</v>
      </c>
      <c r="AF26" t="s">
        <v>7</v>
      </c>
      <c r="AG26">
        <v>1</v>
      </c>
      <c r="AH26"/>
    </row>
    <row r="27" spans="1:34" x14ac:dyDescent="0.25">
      <c r="A27" t="s">
        <v>223</v>
      </c>
      <c r="B27" t="s">
        <v>94</v>
      </c>
      <c r="C27" t="s">
        <v>156</v>
      </c>
      <c r="D27" t="s">
        <v>183</v>
      </c>
      <c r="E27" s="32">
        <v>112.83333333333333</v>
      </c>
      <c r="F27" s="32">
        <v>3.4908508124076807</v>
      </c>
      <c r="G27" s="32">
        <v>3.2268429345150169</v>
      </c>
      <c r="H27" s="32">
        <v>0.9801792220580996</v>
      </c>
      <c r="I27" s="32">
        <v>0.71617134416543582</v>
      </c>
      <c r="J27" s="32">
        <v>393.8843333333333</v>
      </c>
      <c r="K27" s="32">
        <v>364.09544444444441</v>
      </c>
      <c r="L27" s="32">
        <v>110.5968888888889</v>
      </c>
      <c r="M27" s="32">
        <v>80.808000000000007</v>
      </c>
      <c r="N27" s="32">
        <v>24.633333333333333</v>
      </c>
      <c r="O27" s="32">
        <v>5.1555555555555559</v>
      </c>
      <c r="P27" s="32">
        <v>51.425444444444445</v>
      </c>
      <c r="Q27" s="32">
        <v>51.425444444444445</v>
      </c>
      <c r="R27" s="32">
        <v>0</v>
      </c>
      <c r="S27" s="32">
        <v>231.86199999999994</v>
      </c>
      <c r="T27" s="32">
        <v>206.25055555555551</v>
      </c>
      <c r="U27" s="32">
        <v>3.6124444444444452</v>
      </c>
      <c r="V27" s="32">
        <v>21.999000000000002</v>
      </c>
      <c r="W27" s="32">
        <v>3.6007777777777776</v>
      </c>
      <c r="X27" s="32">
        <v>0</v>
      </c>
      <c r="Y27" s="32">
        <v>0</v>
      </c>
      <c r="Z27" s="32">
        <v>0</v>
      </c>
      <c r="AA27" s="32">
        <v>0</v>
      </c>
      <c r="AB27" s="32">
        <v>0</v>
      </c>
      <c r="AC27" s="32">
        <v>3.6007777777777776</v>
      </c>
      <c r="AD27" s="32">
        <v>0</v>
      </c>
      <c r="AE27" s="32">
        <v>0</v>
      </c>
      <c r="AF27" t="s">
        <v>16</v>
      </c>
      <c r="AG27">
        <v>1</v>
      </c>
      <c r="AH27"/>
    </row>
    <row r="28" spans="1:34" x14ac:dyDescent="0.25">
      <c r="A28" t="s">
        <v>223</v>
      </c>
      <c r="B28" t="s">
        <v>86</v>
      </c>
      <c r="C28" t="s">
        <v>159</v>
      </c>
      <c r="D28" t="s">
        <v>182</v>
      </c>
      <c r="E28" s="32">
        <v>64.177777777777777</v>
      </c>
      <c r="F28" s="32">
        <v>3.4216672437673128</v>
      </c>
      <c r="G28" s="32">
        <v>3.1808171745152354</v>
      </c>
      <c r="H28" s="32">
        <v>0.61032029085872586</v>
      </c>
      <c r="I28" s="32">
        <v>0.48138504155124667</v>
      </c>
      <c r="J28" s="32">
        <v>219.59499999999997</v>
      </c>
      <c r="K28" s="32">
        <v>204.13777777777776</v>
      </c>
      <c r="L28" s="32">
        <v>39.169000000000004</v>
      </c>
      <c r="M28" s="32">
        <v>30.894222222222229</v>
      </c>
      <c r="N28" s="32">
        <v>5.3777777777777782</v>
      </c>
      <c r="O28" s="32">
        <v>2.8970000000000002</v>
      </c>
      <c r="P28" s="32">
        <v>33.284222222222219</v>
      </c>
      <c r="Q28" s="32">
        <v>26.101777777777777</v>
      </c>
      <c r="R28" s="32">
        <v>7.1824444444444424</v>
      </c>
      <c r="S28" s="32">
        <v>147.14177777777775</v>
      </c>
      <c r="T28" s="32">
        <v>140.76977777777773</v>
      </c>
      <c r="U28" s="32">
        <v>3.1831111111111112</v>
      </c>
      <c r="V28" s="32">
        <v>3.1888888888888882</v>
      </c>
      <c r="W28" s="32">
        <v>3.6257777777777775</v>
      </c>
      <c r="X28" s="32">
        <v>0</v>
      </c>
      <c r="Y28" s="32">
        <v>0</v>
      </c>
      <c r="Z28" s="32">
        <v>0</v>
      </c>
      <c r="AA28" s="32">
        <v>0</v>
      </c>
      <c r="AB28" s="32">
        <v>0</v>
      </c>
      <c r="AC28" s="32">
        <v>3.6257777777777775</v>
      </c>
      <c r="AD28" s="32">
        <v>0</v>
      </c>
      <c r="AE28" s="32">
        <v>0</v>
      </c>
      <c r="AF28" t="s">
        <v>8</v>
      </c>
      <c r="AG28">
        <v>1</v>
      </c>
      <c r="AH28"/>
    </row>
    <row r="29" spans="1:34" x14ac:dyDescent="0.25">
      <c r="A29" t="s">
        <v>223</v>
      </c>
      <c r="B29" t="s">
        <v>134</v>
      </c>
      <c r="C29" t="s">
        <v>153</v>
      </c>
      <c r="D29" t="s">
        <v>182</v>
      </c>
      <c r="E29" s="32">
        <v>97.222222222222229</v>
      </c>
      <c r="F29" s="32">
        <v>4.0734319999999995</v>
      </c>
      <c r="G29" s="32">
        <v>3.8565177142857139</v>
      </c>
      <c r="H29" s="32">
        <v>0.70177942857142872</v>
      </c>
      <c r="I29" s="32">
        <v>0.48486514285714299</v>
      </c>
      <c r="J29" s="32">
        <v>396.02811111111106</v>
      </c>
      <c r="K29" s="32">
        <v>374.93922222222221</v>
      </c>
      <c r="L29" s="32">
        <v>68.228555555555573</v>
      </c>
      <c r="M29" s="32">
        <v>47.139666666666685</v>
      </c>
      <c r="N29" s="32">
        <v>15.755555555555556</v>
      </c>
      <c r="O29" s="32">
        <v>5.333333333333333</v>
      </c>
      <c r="P29" s="32">
        <v>64.152888888888867</v>
      </c>
      <c r="Q29" s="32">
        <v>64.152888888888867</v>
      </c>
      <c r="R29" s="32">
        <v>0</v>
      </c>
      <c r="S29" s="32">
        <v>263.64666666666665</v>
      </c>
      <c r="T29" s="32">
        <v>227.20088888888887</v>
      </c>
      <c r="U29" s="32">
        <v>0</v>
      </c>
      <c r="V29" s="32">
        <v>36.445777777777778</v>
      </c>
      <c r="W29" s="32">
        <v>0</v>
      </c>
      <c r="X29" s="32">
        <v>0</v>
      </c>
      <c r="Y29" s="32">
        <v>0</v>
      </c>
      <c r="Z29" s="32">
        <v>0</v>
      </c>
      <c r="AA29" s="32">
        <v>0</v>
      </c>
      <c r="AB29" s="32">
        <v>0</v>
      </c>
      <c r="AC29" s="32">
        <v>0</v>
      </c>
      <c r="AD29" s="32">
        <v>0</v>
      </c>
      <c r="AE29" s="32">
        <v>0</v>
      </c>
      <c r="AF29" t="s">
        <v>57</v>
      </c>
      <c r="AG29">
        <v>1</v>
      </c>
      <c r="AH29"/>
    </row>
    <row r="30" spans="1:34" x14ac:dyDescent="0.25">
      <c r="A30" t="s">
        <v>223</v>
      </c>
      <c r="B30" t="s">
        <v>81</v>
      </c>
      <c r="C30" t="s">
        <v>160</v>
      </c>
      <c r="D30" t="s">
        <v>180</v>
      </c>
      <c r="E30" s="32">
        <v>100.45555555555555</v>
      </c>
      <c r="F30" s="32">
        <v>3.8022287357593192</v>
      </c>
      <c r="G30" s="32">
        <v>3.5790664749474619</v>
      </c>
      <c r="H30" s="32">
        <v>0.86341555137706028</v>
      </c>
      <c r="I30" s="32">
        <v>0.67964163256276977</v>
      </c>
      <c r="J30" s="32">
        <v>381.95500000000004</v>
      </c>
      <c r="K30" s="32">
        <v>359.53711111111113</v>
      </c>
      <c r="L30" s="32">
        <v>86.734888888888904</v>
      </c>
      <c r="M30" s="32">
        <v>68.273777777777795</v>
      </c>
      <c r="N30" s="32">
        <v>12.95</v>
      </c>
      <c r="O30" s="32">
        <v>5.5111111111111111</v>
      </c>
      <c r="P30" s="32">
        <v>71.009999999999991</v>
      </c>
      <c r="Q30" s="32">
        <v>67.053222222222217</v>
      </c>
      <c r="R30" s="32">
        <v>3.9567777777777775</v>
      </c>
      <c r="S30" s="32">
        <v>224.21011111111113</v>
      </c>
      <c r="T30" s="32">
        <v>210.42022222222226</v>
      </c>
      <c r="U30" s="32">
        <v>1.0737777777777777</v>
      </c>
      <c r="V30" s="32">
        <v>12.716111111111116</v>
      </c>
      <c r="W30" s="32">
        <v>5.8376666666666663</v>
      </c>
      <c r="X30" s="32">
        <v>0</v>
      </c>
      <c r="Y30" s="32">
        <v>0</v>
      </c>
      <c r="Z30" s="32">
        <v>0</v>
      </c>
      <c r="AA30" s="32">
        <v>5.8376666666666663</v>
      </c>
      <c r="AB30" s="32">
        <v>0</v>
      </c>
      <c r="AC30" s="32">
        <v>0</v>
      </c>
      <c r="AD30" s="32">
        <v>0</v>
      </c>
      <c r="AE30" s="32">
        <v>0</v>
      </c>
      <c r="AF30" t="s">
        <v>3</v>
      </c>
      <c r="AG30">
        <v>1</v>
      </c>
      <c r="AH30"/>
    </row>
    <row r="31" spans="1:34" x14ac:dyDescent="0.25">
      <c r="A31" t="s">
        <v>223</v>
      </c>
      <c r="B31" t="s">
        <v>145</v>
      </c>
      <c r="C31" t="s">
        <v>177</v>
      </c>
      <c r="D31" t="s">
        <v>182</v>
      </c>
      <c r="E31" s="32">
        <v>30.18888888888889</v>
      </c>
      <c r="F31" s="32">
        <v>2.8669709238130285</v>
      </c>
      <c r="G31" s="32">
        <v>2.7112845049687149</v>
      </c>
      <c r="H31" s="32">
        <v>0.96555391976444593</v>
      </c>
      <c r="I31" s="32">
        <v>0.80986750092013238</v>
      </c>
      <c r="J31" s="32">
        <v>86.550666666666658</v>
      </c>
      <c r="K31" s="32">
        <v>81.850666666666655</v>
      </c>
      <c r="L31" s="32">
        <v>29.148999999999997</v>
      </c>
      <c r="M31" s="32">
        <v>24.448999999999998</v>
      </c>
      <c r="N31" s="32">
        <v>0</v>
      </c>
      <c r="O31" s="32">
        <v>4.7</v>
      </c>
      <c r="P31" s="32">
        <v>0</v>
      </c>
      <c r="Q31" s="32">
        <v>0</v>
      </c>
      <c r="R31" s="32">
        <v>0</v>
      </c>
      <c r="S31" s="32">
        <v>57.401666666666664</v>
      </c>
      <c r="T31" s="32">
        <v>57.401666666666664</v>
      </c>
      <c r="U31" s="32">
        <v>0</v>
      </c>
      <c r="V31" s="32">
        <v>0</v>
      </c>
      <c r="W31" s="32">
        <v>0</v>
      </c>
      <c r="X31" s="32">
        <v>0</v>
      </c>
      <c r="Y31" s="32">
        <v>0</v>
      </c>
      <c r="Z31" s="32">
        <v>0</v>
      </c>
      <c r="AA31" s="32">
        <v>0</v>
      </c>
      <c r="AB31" s="32">
        <v>0</v>
      </c>
      <c r="AC31" s="32">
        <v>0</v>
      </c>
      <c r="AD31" s="32">
        <v>0</v>
      </c>
      <c r="AE31" s="32">
        <v>0</v>
      </c>
      <c r="AF31" t="s">
        <v>68</v>
      </c>
      <c r="AG31">
        <v>1</v>
      </c>
      <c r="AH31"/>
    </row>
    <row r="32" spans="1:34" x14ac:dyDescent="0.25">
      <c r="A32" t="s">
        <v>223</v>
      </c>
      <c r="B32" t="s">
        <v>140</v>
      </c>
      <c r="C32" t="s">
        <v>162</v>
      </c>
      <c r="D32" t="s">
        <v>182</v>
      </c>
      <c r="E32" s="32">
        <v>26.755555555555556</v>
      </c>
      <c r="F32" s="32">
        <v>3.3615656146179402</v>
      </c>
      <c r="G32" s="32">
        <v>3.1512250830564792</v>
      </c>
      <c r="H32" s="32">
        <v>0.90253322259136204</v>
      </c>
      <c r="I32" s="32">
        <v>0.88176910299003308</v>
      </c>
      <c r="J32" s="32">
        <v>89.940555555555562</v>
      </c>
      <c r="K32" s="32">
        <v>84.312777777777796</v>
      </c>
      <c r="L32" s="32">
        <v>24.147777777777776</v>
      </c>
      <c r="M32" s="32">
        <v>23.592222222222219</v>
      </c>
      <c r="N32" s="32">
        <v>0</v>
      </c>
      <c r="O32" s="32">
        <v>0.55555555555555558</v>
      </c>
      <c r="P32" s="32">
        <v>5.072222222222222</v>
      </c>
      <c r="Q32" s="32">
        <v>0</v>
      </c>
      <c r="R32" s="32">
        <v>5.072222222222222</v>
      </c>
      <c r="S32" s="32">
        <v>60.72055555555557</v>
      </c>
      <c r="T32" s="32">
        <v>49.800000000000018</v>
      </c>
      <c r="U32" s="32">
        <v>0</v>
      </c>
      <c r="V32" s="32">
        <v>10.920555555555554</v>
      </c>
      <c r="W32" s="32">
        <v>13.358888888888888</v>
      </c>
      <c r="X32" s="32">
        <v>2.5700000000000003</v>
      </c>
      <c r="Y32" s="32">
        <v>0</v>
      </c>
      <c r="Z32" s="32">
        <v>0</v>
      </c>
      <c r="AA32" s="32">
        <v>0</v>
      </c>
      <c r="AB32" s="32">
        <v>0</v>
      </c>
      <c r="AC32" s="32">
        <v>10.513333333333332</v>
      </c>
      <c r="AD32" s="32">
        <v>0</v>
      </c>
      <c r="AE32" s="32">
        <v>0.27555555555555555</v>
      </c>
      <c r="AF32" t="s">
        <v>63</v>
      </c>
      <c r="AG32">
        <v>1</v>
      </c>
      <c r="AH32"/>
    </row>
    <row r="33" spans="1:34" x14ac:dyDescent="0.25">
      <c r="A33" t="s">
        <v>223</v>
      </c>
      <c r="B33" t="s">
        <v>78</v>
      </c>
      <c r="C33" t="s">
        <v>162</v>
      </c>
      <c r="D33" t="s">
        <v>182</v>
      </c>
      <c r="E33" s="32">
        <v>50.022222222222226</v>
      </c>
      <c r="F33" s="32">
        <v>3.6480586406041753</v>
      </c>
      <c r="G33" s="32">
        <v>3.4176254997778761</v>
      </c>
      <c r="H33" s="32">
        <v>0.96497334517992006</v>
      </c>
      <c r="I33" s="32">
        <v>0.73454020435362055</v>
      </c>
      <c r="J33" s="32">
        <v>182.48399999999998</v>
      </c>
      <c r="K33" s="32">
        <v>170.95722222222221</v>
      </c>
      <c r="L33" s="32">
        <v>48.270111111111113</v>
      </c>
      <c r="M33" s="32">
        <v>36.743333333333332</v>
      </c>
      <c r="N33" s="32">
        <v>8.5184444444444445</v>
      </c>
      <c r="O33" s="32">
        <v>3.0083333333333333</v>
      </c>
      <c r="P33" s="32">
        <v>3.1749999999999998</v>
      </c>
      <c r="Q33" s="32">
        <v>3.1749999999999998</v>
      </c>
      <c r="R33" s="32">
        <v>0</v>
      </c>
      <c r="S33" s="32">
        <v>131.03888888888889</v>
      </c>
      <c r="T33" s="32">
        <v>115.58888888888889</v>
      </c>
      <c r="U33" s="32">
        <v>0</v>
      </c>
      <c r="V33" s="32">
        <v>15.45</v>
      </c>
      <c r="W33" s="32">
        <v>0</v>
      </c>
      <c r="X33" s="32">
        <v>0</v>
      </c>
      <c r="Y33" s="32">
        <v>0</v>
      </c>
      <c r="Z33" s="32">
        <v>0</v>
      </c>
      <c r="AA33" s="32">
        <v>0</v>
      </c>
      <c r="AB33" s="32">
        <v>0</v>
      </c>
      <c r="AC33" s="32">
        <v>0</v>
      </c>
      <c r="AD33" s="32">
        <v>0</v>
      </c>
      <c r="AE33" s="32">
        <v>0</v>
      </c>
      <c r="AF33" t="s">
        <v>0</v>
      </c>
      <c r="AG33">
        <v>1</v>
      </c>
      <c r="AH33"/>
    </row>
    <row r="34" spans="1:34" x14ac:dyDescent="0.25">
      <c r="A34" t="s">
        <v>223</v>
      </c>
      <c r="B34" t="s">
        <v>93</v>
      </c>
      <c r="C34" t="s">
        <v>155</v>
      </c>
      <c r="D34" t="s">
        <v>183</v>
      </c>
      <c r="E34" s="32">
        <v>91.222222222222229</v>
      </c>
      <c r="F34" s="32">
        <v>3.3017503045066987</v>
      </c>
      <c r="G34" s="32">
        <v>3.0731266747868449</v>
      </c>
      <c r="H34" s="32">
        <v>0.7846613885505479</v>
      </c>
      <c r="I34" s="32">
        <v>0.601409257003654</v>
      </c>
      <c r="J34" s="32">
        <v>301.19299999999998</v>
      </c>
      <c r="K34" s="32">
        <v>280.33744444444443</v>
      </c>
      <c r="L34" s="32">
        <v>71.578555555555539</v>
      </c>
      <c r="M34" s="32">
        <v>54.861888888888885</v>
      </c>
      <c r="N34" s="32">
        <v>10.063888888888888</v>
      </c>
      <c r="O34" s="32">
        <v>6.6527777777777777</v>
      </c>
      <c r="P34" s="32">
        <v>37.986111111111114</v>
      </c>
      <c r="Q34" s="32">
        <v>33.847222222222221</v>
      </c>
      <c r="R34" s="32">
        <v>4.1388888888888893</v>
      </c>
      <c r="S34" s="32">
        <v>191.62833333333333</v>
      </c>
      <c r="T34" s="32">
        <v>191.62833333333333</v>
      </c>
      <c r="U34" s="32">
        <v>0</v>
      </c>
      <c r="V34" s="32">
        <v>0</v>
      </c>
      <c r="W34" s="32">
        <v>1.1152222222222221</v>
      </c>
      <c r="X34" s="32">
        <v>0.30633333333333329</v>
      </c>
      <c r="Y34" s="32">
        <v>0</v>
      </c>
      <c r="Z34" s="32">
        <v>0</v>
      </c>
      <c r="AA34" s="32">
        <v>0</v>
      </c>
      <c r="AB34" s="32">
        <v>0</v>
      </c>
      <c r="AC34" s="32">
        <v>0.80888888888888888</v>
      </c>
      <c r="AD34" s="32">
        <v>0</v>
      </c>
      <c r="AE34" s="32">
        <v>0</v>
      </c>
      <c r="AF34" t="s">
        <v>15</v>
      </c>
      <c r="AG34">
        <v>1</v>
      </c>
      <c r="AH34"/>
    </row>
    <row r="35" spans="1:34" x14ac:dyDescent="0.25">
      <c r="A35" t="s">
        <v>223</v>
      </c>
      <c r="B35" t="s">
        <v>103</v>
      </c>
      <c r="C35" t="s">
        <v>161</v>
      </c>
      <c r="D35" t="s">
        <v>182</v>
      </c>
      <c r="E35" s="32">
        <v>97.855555555555554</v>
      </c>
      <c r="F35" s="32">
        <v>2.8295571704326106</v>
      </c>
      <c r="G35" s="32">
        <v>2.6661076416486886</v>
      </c>
      <c r="H35" s="32">
        <v>0.60256954695128861</v>
      </c>
      <c r="I35" s="32">
        <v>0.43912001816736684</v>
      </c>
      <c r="J35" s="32">
        <v>276.88788888888888</v>
      </c>
      <c r="K35" s="32">
        <v>260.89344444444447</v>
      </c>
      <c r="L35" s="32">
        <v>58.964777777777769</v>
      </c>
      <c r="M35" s="32">
        <v>42.970333333333329</v>
      </c>
      <c r="N35" s="32">
        <v>11.105555555555556</v>
      </c>
      <c r="O35" s="32">
        <v>4.8888888888888893</v>
      </c>
      <c r="P35" s="32">
        <v>37.159222222222219</v>
      </c>
      <c r="Q35" s="32">
        <v>37.159222222222219</v>
      </c>
      <c r="R35" s="32">
        <v>0</v>
      </c>
      <c r="S35" s="32">
        <v>180.76388888888891</v>
      </c>
      <c r="T35" s="32">
        <v>153.80000000000001</v>
      </c>
      <c r="U35" s="32">
        <v>0</v>
      </c>
      <c r="V35" s="32">
        <v>26.963888888888889</v>
      </c>
      <c r="W35" s="32">
        <v>0</v>
      </c>
      <c r="X35" s="32">
        <v>0</v>
      </c>
      <c r="Y35" s="32">
        <v>0</v>
      </c>
      <c r="Z35" s="32">
        <v>0</v>
      </c>
      <c r="AA35" s="32">
        <v>0</v>
      </c>
      <c r="AB35" s="32">
        <v>0</v>
      </c>
      <c r="AC35" s="32">
        <v>0</v>
      </c>
      <c r="AD35" s="32">
        <v>0</v>
      </c>
      <c r="AE35" s="32">
        <v>0</v>
      </c>
      <c r="AF35" t="s">
        <v>25</v>
      </c>
      <c r="AG35">
        <v>1</v>
      </c>
      <c r="AH35"/>
    </row>
    <row r="36" spans="1:34" x14ac:dyDescent="0.25">
      <c r="A36" t="s">
        <v>223</v>
      </c>
      <c r="B36" t="s">
        <v>97</v>
      </c>
      <c r="C36" t="s">
        <v>161</v>
      </c>
      <c r="D36" t="s">
        <v>182</v>
      </c>
      <c r="E36" s="32">
        <v>80.433333333333337</v>
      </c>
      <c r="F36" s="32">
        <v>3.9618911451857981</v>
      </c>
      <c r="G36" s="32">
        <v>3.6912045862688205</v>
      </c>
      <c r="H36" s="32">
        <v>1.0074568310540128</v>
      </c>
      <c r="I36" s="32">
        <v>0.73677027213703539</v>
      </c>
      <c r="J36" s="32">
        <v>318.66811111111105</v>
      </c>
      <c r="K36" s="32">
        <v>296.89588888888881</v>
      </c>
      <c r="L36" s="32">
        <v>81.033111111111111</v>
      </c>
      <c r="M36" s="32">
        <v>59.260888888888886</v>
      </c>
      <c r="N36" s="32">
        <v>16.350000000000001</v>
      </c>
      <c r="O36" s="32">
        <v>5.4222222222222225</v>
      </c>
      <c r="P36" s="32">
        <v>57.808</v>
      </c>
      <c r="Q36" s="32">
        <v>57.808</v>
      </c>
      <c r="R36" s="32">
        <v>0</v>
      </c>
      <c r="S36" s="32">
        <v>179.82699999999994</v>
      </c>
      <c r="T36" s="32">
        <v>174.62699999999995</v>
      </c>
      <c r="U36" s="32">
        <v>0</v>
      </c>
      <c r="V36" s="32">
        <v>5.2</v>
      </c>
      <c r="W36" s="32">
        <v>45.517000000000003</v>
      </c>
      <c r="X36" s="32">
        <v>7.1247777777777781</v>
      </c>
      <c r="Y36" s="32">
        <v>0.18888888888888888</v>
      </c>
      <c r="Z36" s="32">
        <v>0</v>
      </c>
      <c r="AA36" s="32">
        <v>6.4235555555555557</v>
      </c>
      <c r="AB36" s="32">
        <v>0</v>
      </c>
      <c r="AC36" s="32">
        <v>31.779777777777781</v>
      </c>
      <c r="AD36" s="32">
        <v>0</v>
      </c>
      <c r="AE36" s="32">
        <v>0</v>
      </c>
      <c r="AF36" t="s">
        <v>19</v>
      </c>
      <c r="AG36">
        <v>1</v>
      </c>
      <c r="AH36"/>
    </row>
    <row r="37" spans="1:34" x14ac:dyDescent="0.25">
      <c r="A37" t="s">
        <v>223</v>
      </c>
      <c r="B37" t="s">
        <v>124</v>
      </c>
      <c r="C37" t="s">
        <v>175</v>
      </c>
      <c r="D37" t="s">
        <v>182</v>
      </c>
      <c r="E37" s="32">
        <v>128.33333333333334</v>
      </c>
      <c r="F37" s="32">
        <v>4.333668398268399</v>
      </c>
      <c r="G37" s="32">
        <v>4.2934952380952387</v>
      </c>
      <c r="H37" s="32">
        <v>0.62552380952380948</v>
      </c>
      <c r="I37" s="32">
        <v>0.58535064935064929</v>
      </c>
      <c r="J37" s="32">
        <v>556.15411111111121</v>
      </c>
      <c r="K37" s="32">
        <v>550.99855555555564</v>
      </c>
      <c r="L37" s="32">
        <v>80.275555555555556</v>
      </c>
      <c r="M37" s="32">
        <v>75.12</v>
      </c>
      <c r="N37" s="32">
        <v>0</v>
      </c>
      <c r="O37" s="32">
        <v>5.1555555555555559</v>
      </c>
      <c r="P37" s="32">
        <v>48.916111111111086</v>
      </c>
      <c r="Q37" s="32">
        <v>48.916111111111086</v>
      </c>
      <c r="R37" s="32">
        <v>0</v>
      </c>
      <c r="S37" s="32">
        <v>426.96244444444449</v>
      </c>
      <c r="T37" s="32">
        <v>360.20022222222229</v>
      </c>
      <c r="U37" s="32">
        <v>0</v>
      </c>
      <c r="V37" s="32">
        <v>66.762222222222192</v>
      </c>
      <c r="W37" s="32">
        <v>80.999777777777794</v>
      </c>
      <c r="X37" s="32">
        <v>9.6310000000000002</v>
      </c>
      <c r="Y37" s="32">
        <v>0</v>
      </c>
      <c r="Z37" s="32">
        <v>0</v>
      </c>
      <c r="AA37" s="32">
        <v>13.278222222222224</v>
      </c>
      <c r="AB37" s="32">
        <v>0</v>
      </c>
      <c r="AC37" s="32">
        <v>57.631222222222227</v>
      </c>
      <c r="AD37" s="32">
        <v>0</v>
      </c>
      <c r="AE37" s="32">
        <v>0.45933333333333337</v>
      </c>
      <c r="AF37" t="s">
        <v>47</v>
      </c>
      <c r="AG37">
        <v>1</v>
      </c>
      <c r="AH37"/>
    </row>
    <row r="38" spans="1:34" x14ac:dyDescent="0.25">
      <c r="A38" t="s">
        <v>223</v>
      </c>
      <c r="B38" t="s">
        <v>76</v>
      </c>
      <c r="C38" t="s">
        <v>165</v>
      </c>
      <c r="D38" t="s">
        <v>182</v>
      </c>
      <c r="E38" s="32">
        <v>42.155555555555559</v>
      </c>
      <c r="F38" s="32">
        <v>4.545753821823932</v>
      </c>
      <c r="G38" s="32">
        <v>4.2287401159725881</v>
      </c>
      <c r="H38" s="32">
        <v>1.2249604638903531</v>
      </c>
      <c r="I38" s="32">
        <v>0.90794675803900882</v>
      </c>
      <c r="J38" s="32">
        <v>191.62877777777777</v>
      </c>
      <c r="K38" s="32">
        <v>178.26488888888889</v>
      </c>
      <c r="L38" s="32">
        <v>51.638888888888886</v>
      </c>
      <c r="M38" s="32">
        <v>38.274999999999999</v>
      </c>
      <c r="N38" s="32">
        <v>8.2972222222222225</v>
      </c>
      <c r="O38" s="32">
        <v>5.0666666666666664</v>
      </c>
      <c r="P38" s="32">
        <v>12.405777777777777</v>
      </c>
      <c r="Q38" s="32">
        <v>12.405777777777777</v>
      </c>
      <c r="R38" s="32">
        <v>0</v>
      </c>
      <c r="S38" s="32">
        <v>127.58411111111111</v>
      </c>
      <c r="T38" s="32">
        <v>127.58411111111111</v>
      </c>
      <c r="U38" s="32">
        <v>0</v>
      </c>
      <c r="V38" s="32">
        <v>0</v>
      </c>
      <c r="W38" s="32">
        <v>23.209333333333333</v>
      </c>
      <c r="X38" s="32">
        <v>1.3111111111111111</v>
      </c>
      <c r="Y38" s="32">
        <v>0</v>
      </c>
      <c r="Z38" s="32">
        <v>0</v>
      </c>
      <c r="AA38" s="32">
        <v>0</v>
      </c>
      <c r="AB38" s="32">
        <v>0</v>
      </c>
      <c r="AC38" s="32">
        <v>21.898222222222223</v>
      </c>
      <c r="AD38" s="32">
        <v>0</v>
      </c>
      <c r="AE38" s="32">
        <v>0</v>
      </c>
      <c r="AF38" t="s">
        <v>45</v>
      </c>
      <c r="AG38">
        <v>1</v>
      </c>
      <c r="AH38"/>
    </row>
    <row r="39" spans="1:34" x14ac:dyDescent="0.25">
      <c r="A39" t="s">
        <v>223</v>
      </c>
      <c r="B39" t="s">
        <v>125</v>
      </c>
      <c r="C39" t="s">
        <v>156</v>
      </c>
      <c r="D39" t="s">
        <v>183</v>
      </c>
      <c r="E39" s="32">
        <v>45.111111111111114</v>
      </c>
      <c r="F39" s="32">
        <v>3.5097733990147786</v>
      </c>
      <c r="G39" s="32">
        <v>3.2807561576354685</v>
      </c>
      <c r="H39" s="32">
        <v>1.1450344827586207</v>
      </c>
      <c r="I39" s="32">
        <v>0.9160172413793104</v>
      </c>
      <c r="J39" s="32">
        <v>158.32977777777779</v>
      </c>
      <c r="K39" s="32">
        <v>147.99855555555558</v>
      </c>
      <c r="L39" s="32">
        <v>51.653777777777783</v>
      </c>
      <c r="M39" s="32">
        <v>41.32255555555556</v>
      </c>
      <c r="N39" s="32">
        <v>5.1645555555555562</v>
      </c>
      <c r="O39" s="32">
        <v>5.166666666666667</v>
      </c>
      <c r="P39" s="32">
        <v>4.0555555555555553E-2</v>
      </c>
      <c r="Q39" s="32">
        <v>4.0555555555555553E-2</v>
      </c>
      <c r="R39" s="32">
        <v>0</v>
      </c>
      <c r="S39" s="32">
        <v>106.63544444444445</v>
      </c>
      <c r="T39" s="32">
        <v>82.349333333333334</v>
      </c>
      <c r="U39" s="32">
        <v>0</v>
      </c>
      <c r="V39" s="32">
        <v>24.286111111111115</v>
      </c>
      <c r="W39" s="32">
        <v>0</v>
      </c>
      <c r="X39" s="32">
        <v>0</v>
      </c>
      <c r="Y39" s="32">
        <v>0</v>
      </c>
      <c r="Z39" s="32">
        <v>0</v>
      </c>
      <c r="AA39" s="32">
        <v>0</v>
      </c>
      <c r="AB39" s="32">
        <v>0</v>
      </c>
      <c r="AC39" s="32">
        <v>0</v>
      </c>
      <c r="AD39" s="32">
        <v>0</v>
      </c>
      <c r="AE39" s="32">
        <v>0</v>
      </c>
      <c r="AF39" t="s">
        <v>48</v>
      </c>
      <c r="AG39">
        <v>1</v>
      </c>
      <c r="AH39"/>
    </row>
    <row r="40" spans="1:34" x14ac:dyDescent="0.25">
      <c r="A40" t="s">
        <v>223</v>
      </c>
      <c r="B40" t="s">
        <v>82</v>
      </c>
      <c r="C40" t="s">
        <v>160</v>
      </c>
      <c r="D40" t="s">
        <v>180</v>
      </c>
      <c r="E40" s="32">
        <v>132.71111111111111</v>
      </c>
      <c r="F40" s="32">
        <v>3.7059820830542525</v>
      </c>
      <c r="G40" s="32">
        <v>3.4656940723375742</v>
      </c>
      <c r="H40" s="32">
        <v>1.184425653047555</v>
      </c>
      <c r="I40" s="32">
        <v>0.94413764233087705</v>
      </c>
      <c r="J40" s="32">
        <v>491.82499999999987</v>
      </c>
      <c r="K40" s="32">
        <v>459.93611111111096</v>
      </c>
      <c r="L40" s="32">
        <v>157.18644444444439</v>
      </c>
      <c r="M40" s="32">
        <v>125.2975555555555</v>
      </c>
      <c r="N40" s="32">
        <v>26.488888888888887</v>
      </c>
      <c r="O40" s="32">
        <v>5.4</v>
      </c>
      <c r="P40" s="32">
        <v>46.905888888888889</v>
      </c>
      <c r="Q40" s="32">
        <v>46.905888888888889</v>
      </c>
      <c r="R40" s="32">
        <v>0</v>
      </c>
      <c r="S40" s="32">
        <v>287.7326666666666</v>
      </c>
      <c r="T40" s="32">
        <v>272.17099999999994</v>
      </c>
      <c r="U40" s="32">
        <v>11.703666666666665</v>
      </c>
      <c r="V40" s="32">
        <v>3.8580000000000001</v>
      </c>
      <c r="W40" s="32">
        <v>8.5443333333333324</v>
      </c>
      <c r="X40" s="32">
        <v>5.4693333333333332</v>
      </c>
      <c r="Y40" s="32">
        <v>0</v>
      </c>
      <c r="Z40" s="32">
        <v>0</v>
      </c>
      <c r="AA40" s="32">
        <v>0.8265555555555556</v>
      </c>
      <c r="AB40" s="32">
        <v>0</v>
      </c>
      <c r="AC40" s="32">
        <v>2.2484444444444445</v>
      </c>
      <c r="AD40" s="32">
        <v>0</v>
      </c>
      <c r="AE40" s="32">
        <v>0</v>
      </c>
      <c r="AF40" t="s">
        <v>4</v>
      </c>
      <c r="AG40">
        <v>1</v>
      </c>
      <c r="AH40"/>
    </row>
    <row r="41" spans="1:34" x14ac:dyDescent="0.25">
      <c r="A41" t="s">
        <v>223</v>
      </c>
      <c r="B41" t="s">
        <v>144</v>
      </c>
      <c r="C41" t="s">
        <v>171</v>
      </c>
      <c r="D41" t="s">
        <v>179</v>
      </c>
      <c r="E41" s="32">
        <v>48.62222222222222</v>
      </c>
      <c r="F41" s="32">
        <v>2.6773080438756858</v>
      </c>
      <c r="G41" s="32">
        <v>2.5629684643510058</v>
      </c>
      <c r="H41" s="32">
        <v>0.51761882998171849</v>
      </c>
      <c r="I41" s="32">
        <v>0.40327925045703844</v>
      </c>
      <c r="J41" s="32">
        <v>130.17666666666668</v>
      </c>
      <c r="K41" s="32">
        <v>124.61722222222222</v>
      </c>
      <c r="L41" s="32">
        <v>25.167777777777779</v>
      </c>
      <c r="M41" s="32">
        <v>19.608333333333334</v>
      </c>
      <c r="N41" s="32">
        <v>3.3233333333333328</v>
      </c>
      <c r="O41" s="32">
        <v>2.2361111111111112</v>
      </c>
      <c r="P41" s="32">
        <v>18.297777777777778</v>
      </c>
      <c r="Q41" s="32">
        <v>18.297777777777778</v>
      </c>
      <c r="R41" s="32">
        <v>0</v>
      </c>
      <c r="S41" s="32">
        <v>86.711111111111109</v>
      </c>
      <c r="T41" s="32">
        <v>86.711111111111109</v>
      </c>
      <c r="U41" s="32">
        <v>0</v>
      </c>
      <c r="V41" s="32">
        <v>0</v>
      </c>
      <c r="W41" s="32">
        <v>42.419444444444451</v>
      </c>
      <c r="X41" s="32">
        <v>12.2</v>
      </c>
      <c r="Y41" s="32">
        <v>0</v>
      </c>
      <c r="Z41" s="32">
        <v>0</v>
      </c>
      <c r="AA41" s="32">
        <v>13.766666666666667</v>
      </c>
      <c r="AB41" s="32">
        <v>0</v>
      </c>
      <c r="AC41" s="32">
        <v>16.452777777777779</v>
      </c>
      <c r="AD41" s="32">
        <v>0</v>
      </c>
      <c r="AE41" s="32">
        <v>0</v>
      </c>
      <c r="AF41" t="s">
        <v>67</v>
      </c>
      <c r="AG41">
        <v>1</v>
      </c>
      <c r="AH41"/>
    </row>
    <row r="42" spans="1:34" x14ac:dyDescent="0.25">
      <c r="A42" t="s">
        <v>223</v>
      </c>
      <c r="B42" t="s">
        <v>95</v>
      </c>
      <c r="C42" t="s">
        <v>166</v>
      </c>
      <c r="D42" t="s">
        <v>182</v>
      </c>
      <c r="E42" s="32">
        <v>168.27777777777777</v>
      </c>
      <c r="F42" s="32">
        <v>3.6546609442060096</v>
      </c>
      <c r="G42" s="32">
        <v>3.1966384945526585</v>
      </c>
      <c r="H42" s="32">
        <v>0.46202641135688355</v>
      </c>
      <c r="I42" s="32">
        <v>0.14543677781446029</v>
      </c>
      <c r="J42" s="32">
        <v>614.99822222222235</v>
      </c>
      <c r="K42" s="32">
        <v>537.92322222222231</v>
      </c>
      <c r="L42" s="32">
        <v>77.748777777777789</v>
      </c>
      <c r="M42" s="32">
        <v>24.473777777777791</v>
      </c>
      <c r="N42" s="32">
        <v>47.30833333333333</v>
      </c>
      <c r="O42" s="32">
        <v>5.9666666666666668</v>
      </c>
      <c r="P42" s="32">
        <v>139.83966666666666</v>
      </c>
      <c r="Q42" s="32">
        <v>116.03966666666665</v>
      </c>
      <c r="R42" s="32">
        <v>23.8</v>
      </c>
      <c r="S42" s="32">
        <v>397.40977777777789</v>
      </c>
      <c r="T42" s="32">
        <v>360.86255555555567</v>
      </c>
      <c r="U42" s="32">
        <v>6.541666666666667</v>
      </c>
      <c r="V42" s="32">
        <v>30.005555555555556</v>
      </c>
      <c r="W42" s="32">
        <v>222.94066666666663</v>
      </c>
      <c r="X42" s="32">
        <v>10.107111111111109</v>
      </c>
      <c r="Y42" s="32">
        <v>24.444444444444443</v>
      </c>
      <c r="Z42" s="32">
        <v>0</v>
      </c>
      <c r="AA42" s="32">
        <v>62.99522222222221</v>
      </c>
      <c r="AB42" s="32">
        <v>0</v>
      </c>
      <c r="AC42" s="32">
        <v>125.39388888888885</v>
      </c>
      <c r="AD42" s="32">
        <v>0</v>
      </c>
      <c r="AE42" s="32">
        <v>0</v>
      </c>
      <c r="AF42" t="s">
        <v>17</v>
      </c>
      <c r="AG42">
        <v>1</v>
      </c>
      <c r="AH42"/>
    </row>
    <row r="43" spans="1:34" x14ac:dyDescent="0.25">
      <c r="A43" t="s">
        <v>223</v>
      </c>
      <c r="B43" t="s">
        <v>136</v>
      </c>
      <c r="C43" t="s">
        <v>162</v>
      </c>
      <c r="D43" t="s">
        <v>182</v>
      </c>
      <c r="E43" s="32">
        <v>64.099999999999994</v>
      </c>
      <c r="F43" s="32">
        <v>4.0133281331253254</v>
      </c>
      <c r="G43" s="32">
        <v>3.894113364534582</v>
      </c>
      <c r="H43" s="32">
        <v>0.86800138672213556</v>
      </c>
      <c r="I43" s="32">
        <v>0.74878661813139191</v>
      </c>
      <c r="J43" s="32">
        <v>257.25433333333336</v>
      </c>
      <c r="K43" s="32">
        <v>249.61266666666668</v>
      </c>
      <c r="L43" s="32">
        <v>55.638888888888886</v>
      </c>
      <c r="M43" s="32">
        <v>47.99722222222222</v>
      </c>
      <c r="N43" s="32">
        <v>5.2416666666666663</v>
      </c>
      <c r="O43" s="32">
        <v>2.4</v>
      </c>
      <c r="P43" s="32">
        <v>12.683333333333334</v>
      </c>
      <c r="Q43" s="32">
        <v>12.683333333333334</v>
      </c>
      <c r="R43" s="32">
        <v>0</v>
      </c>
      <c r="S43" s="32">
        <v>188.93211111111111</v>
      </c>
      <c r="T43" s="32">
        <v>159.19722222222222</v>
      </c>
      <c r="U43" s="32">
        <v>0</v>
      </c>
      <c r="V43" s="32">
        <v>29.734888888888893</v>
      </c>
      <c r="W43" s="32">
        <v>0</v>
      </c>
      <c r="X43" s="32">
        <v>0</v>
      </c>
      <c r="Y43" s="32">
        <v>0</v>
      </c>
      <c r="Z43" s="32">
        <v>0</v>
      </c>
      <c r="AA43" s="32">
        <v>0</v>
      </c>
      <c r="AB43" s="32">
        <v>0</v>
      </c>
      <c r="AC43" s="32">
        <v>0</v>
      </c>
      <c r="AD43" s="32">
        <v>0</v>
      </c>
      <c r="AE43" s="32">
        <v>0</v>
      </c>
      <c r="AF43" t="s">
        <v>59</v>
      </c>
      <c r="AG43">
        <v>1</v>
      </c>
      <c r="AH43"/>
    </row>
    <row r="44" spans="1:34" x14ac:dyDescent="0.25">
      <c r="A44" t="s">
        <v>223</v>
      </c>
      <c r="B44" t="s">
        <v>139</v>
      </c>
      <c r="C44" t="s">
        <v>177</v>
      </c>
      <c r="D44" t="s">
        <v>182</v>
      </c>
      <c r="E44" s="32">
        <v>54.755555555555553</v>
      </c>
      <c r="F44" s="32">
        <v>2.8846895292207795</v>
      </c>
      <c r="G44" s="32">
        <v>2.7081473214285712</v>
      </c>
      <c r="H44" s="32">
        <v>0.65954748376623373</v>
      </c>
      <c r="I44" s="32">
        <v>0.48300527597402598</v>
      </c>
      <c r="J44" s="32">
        <v>157.95277777777778</v>
      </c>
      <c r="K44" s="32">
        <v>148.2861111111111</v>
      </c>
      <c r="L44" s="32">
        <v>36.113888888888887</v>
      </c>
      <c r="M44" s="32">
        <v>26.447222222222223</v>
      </c>
      <c r="N44" s="32">
        <v>5.083333333333333</v>
      </c>
      <c r="O44" s="32">
        <v>4.583333333333333</v>
      </c>
      <c r="P44" s="32">
        <v>18.25</v>
      </c>
      <c r="Q44" s="32">
        <v>18.25</v>
      </c>
      <c r="R44" s="32">
        <v>0</v>
      </c>
      <c r="S44" s="32">
        <v>103.58888888888889</v>
      </c>
      <c r="T44" s="32">
        <v>103.58888888888889</v>
      </c>
      <c r="U44" s="32">
        <v>0</v>
      </c>
      <c r="V44" s="32">
        <v>0</v>
      </c>
      <c r="W44" s="32">
        <v>25.970333333333333</v>
      </c>
      <c r="X44" s="32">
        <v>0</v>
      </c>
      <c r="Y44" s="32">
        <v>0</v>
      </c>
      <c r="Z44" s="32">
        <v>0</v>
      </c>
      <c r="AA44" s="32">
        <v>2.5083333333333333</v>
      </c>
      <c r="AB44" s="32">
        <v>0</v>
      </c>
      <c r="AC44" s="32">
        <v>23.462</v>
      </c>
      <c r="AD44" s="32">
        <v>0</v>
      </c>
      <c r="AE44" s="32">
        <v>0</v>
      </c>
      <c r="AF44" t="s">
        <v>62</v>
      </c>
      <c r="AG44">
        <v>1</v>
      </c>
      <c r="AH44"/>
    </row>
    <row r="45" spans="1:34" x14ac:dyDescent="0.25">
      <c r="A45" t="s">
        <v>223</v>
      </c>
      <c r="B45" t="s">
        <v>114</v>
      </c>
      <c r="C45" t="s">
        <v>158</v>
      </c>
      <c r="D45" t="s">
        <v>182</v>
      </c>
      <c r="E45" s="32">
        <v>80.688888888888883</v>
      </c>
      <c r="F45" s="32">
        <v>3.6559529055356665</v>
      </c>
      <c r="G45" s="32">
        <v>3.4953566510603156</v>
      </c>
      <c r="H45" s="32">
        <v>0.73874139355549473</v>
      </c>
      <c r="I45" s="32">
        <v>0.57814513908014353</v>
      </c>
      <c r="J45" s="32">
        <v>294.99477777777787</v>
      </c>
      <c r="K45" s="32">
        <v>282.03644444444456</v>
      </c>
      <c r="L45" s="32">
        <v>59.608222222222246</v>
      </c>
      <c r="M45" s="32">
        <v>46.64988888888891</v>
      </c>
      <c r="N45" s="32">
        <v>7.2694444444444448</v>
      </c>
      <c r="O45" s="32">
        <v>5.6888888888888891</v>
      </c>
      <c r="P45" s="32">
        <v>33.745777777777775</v>
      </c>
      <c r="Q45" s="32">
        <v>33.745777777777775</v>
      </c>
      <c r="R45" s="32">
        <v>0</v>
      </c>
      <c r="S45" s="32">
        <v>201.64077777777786</v>
      </c>
      <c r="T45" s="32">
        <v>175.18522222222231</v>
      </c>
      <c r="U45" s="32">
        <v>0</v>
      </c>
      <c r="V45" s="32">
        <v>26.455555555555556</v>
      </c>
      <c r="W45" s="32">
        <v>76.575333333333347</v>
      </c>
      <c r="X45" s="32">
        <v>9.9998888888888882</v>
      </c>
      <c r="Y45" s="32">
        <v>0</v>
      </c>
      <c r="Z45" s="32">
        <v>0</v>
      </c>
      <c r="AA45" s="32">
        <v>18.490222222222222</v>
      </c>
      <c r="AB45" s="32">
        <v>0</v>
      </c>
      <c r="AC45" s="32">
        <v>48.085222222222235</v>
      </c>
      <c r="AD45" s="32">
        <v>0</v>
      </c>
      <c r="AE45" s="32">
        <v>0</v>
      </c>
      <c r="AF45" t="s">
        <v>36</v>
      </c>
      <c r="AG45">
        <v>1</v>
      </c>
      <c r="AH45"/>
    </row>
    <row r="46" spans="1:34" x14ac:dyDescent="0.25">
      <c r="A46" t="s">
        <v>223</v>
      </c>
      <c r="B46" t="s">
        <v>133</v>
      </c>
      <c r="C46" t="s">
        <v>159</v>
      </c>
      <c r="D46" t="s">
        <v>182</v>
      </c>
      <c r="E46" s="32">
        <v>75.288888888888891</v>
      </c>
      <c r="F46" s="32">
        <v>3.8510005903187721</v>
      </c>
      <c r="G46" s="32">
        <v>3.4415613931523024</v>
      </c>
      <c r="H46" s="32">
        <v>0.94467384887839412</v>
      </c>
      <c r="I46" s="32">
        <v>0.61858028335301063</v>
      </c>
      <c r="J46" s="32">
        <v>289.93755555555555</v>
      </c>
      <c r="K46" s="32">
        <v>259.11133333333333</v>
      </c>
      <c r="L46" s="32">
        <v>71.123444444444431</v>
      </c>
      <c r="M46" s="32">
        <v>46.572222222222223</v>
      </c>
      <c r="N46" s="32">
        <v>22.862333333333329</v>
      </c>
      <c r="O46" s="32">
        <v>1.6888888888888889</v>
      </c>
      <c r="P46" s="32">
        <v>50.69233333333333</v>
      </c>
      <c r="Q46" s="32">
        <v>44.417333333333332</v>
      </c>
      <c r="R46" s="32">
        <v>6.2750000000000004</v>
      </c>
      <c r="S46" s="32">
        <v>168.12177777777777</v>
      </c>
      <c r="T46" s="32">
        <v>168.12177777777777</v>
      </c>
      <c r="U46" s="32">
        <v>0</v>
      </c>
      <c r="V46" s="32">
        <v>0</v>
      </c>
      <c r="W46" s="32">
        <v>29.255555555555553</v>
      </c>
      <c r="X46" s="32">
        <v>13.361111111111111</v>
      </c>
      <c r="Y46" s="32">
        <v>0</v>
      </c>
      <c r="Z46" s="32">
        <v>0</v>
      </c>
      <c r="AA46" s="32">
        <v>1.3166666666666667</v>
      </c>
      <c r="AB46" s="32">
        <v>0</v>
      </c>
      <c r="AC46" s="32">
        <v>14.577777777777778</v>
      </c>
      <c r="AD46" s="32">
        <v>0</v>
      </c>
      <c r="AE46" s="32">
        <v>0</v>
      </c>
      <c r="AF46" t="s">
        <v>56</v>
      </c>
      <c r="AG46">
        <v>1</v>
      </c>
      <c r="AH46"/>
    </row>
    <row r="47" spans="1:34" x14ac:dyDescent="0.25">
      <c r="A47" t="s">
        <v>223</v>
      </c>
      <c r="B47" t="s">
        <v>88</v>
      </c>
      <c r="C47" t="s">
        <v>165</v>
      </c>
      <c r="D47" t="s">
        <v>182</v>
      </c>
      <c r="E47" s="32">
        <v>108.03333333333333</v>
      </c>
      <c r="F47" s="32">
        <v>3.6480438136377664</v>
      </c>
      <c r="G47" s="32">
        <v>3.5869515581610614</v>
      </c>
      <c r="H47" s="32">
        <v>0.46858788439781951</v>
      </c>
      <c r="I47" s="32">
        <v>0.40749562892111485</v>
      </c>
      <c r="J47" s="32">
        <v>394.11033333333336</v>
      </c>
      <c r="K47" s="32">
        <v>387.51033333333334</v>
      </c>
      <c r="L47" s="32">
        <v>50.623111111111101</v>
      </c>
      <c r="M47" s="32">
        <v>44.023111111111106</v>
      </c>
      <c r="N47" s="32">
        <v>0.53333333333333333</v>
      </c>
      <c r="O47" s="32">
        <v>6.0666666666666664</v>
      </c>
      <c r="P47" s="32">
        <v>71.679444444444442</v>
      </c>
      <c r="Q47" s="32">
        <v>71.679444444444442</v>
      </c>
      <c r="R47" s="32">
        <v>0</v>
      </c>
      <c r="S47" s="32">
        <v>271.8077777777778</v>
      </c>
      <c r="T47" s="32">
        <v>271.8077777777778</v>
      </c>
      <c r="U47" s="32">
        <v>0</v>
      </c>
      <c r="V47" s="32">
        <v>0</v>
      </c>
      <c r="W47" s="32">
        <v>162.40477777777778</v>
      </c>
      <c r="X47" s="32">
        <v>10.689777777777778</v>
      </c>
      <c r="Y47" s="32">
        <v>0.26666666666666666</v>
      </c>
      <c r="Z47" s="32">
        <v>0</v>
      </c>
      <c r="AA47" s="32">
        <v>28.901666666666667</v>
      </c>
      <c r="AB47" s="32">
        <v>0</v>
      </c>
      <c r="AC47" s="32">
        <v>122.54666666666668</v>
      </c>
      <c r="AD47" s="32">
        <v>0</v>
      </c>
      <c r="AE47" s="32">
        <v>0</v>
      </c>
      <c r="AF47" t="s">
        <v>10</v>
      </c>
      <c r="AG47">
        <v>1</v>
      </c>
      <c r="AH47"/>
    </row>
    <row r="48" spans="1:34" x14ac:dyDescent="0.25">
      <c r="A48" t="s">
        <v>223</v>
      </c>
      <c r="B48" t="s">
        <v>146</v>
      </c>
      <c r="C48" t="s">
        <v>169</v>
      </c>
      <c r="D48" t="s">
        <v>182</v>
      </c>
      <c r="E48" s="32">
        <v>134.53333333333333</v>
      </c>
      <c r="F48" s="32">
        <v>2.739118764453254</v>
      </c>
      <c r="G48" s="32">
        <v>2.598467955071027</v>
      </c>
      <c r="H48" s="32">
        <v>0.3101668318467129</v>
      </c>
      <c r="I48" s="32">
        <v>0.21485794516022463</v>
      </c>
      <c r="J48" s="32">
        <v>368.50277777777774</v>
      </c>
      <c r="K48" s="32">
        <v>349.58055555555552</v>
      </c>
      <c r="L48" s="32">
        <v>41.727777777777774</v>
      </c>
      <c r="M48" s="32">
        <v>28.905555555555555</v>
      </c>
      <c r="N48" s="32">
        <v>12.822222222222223</v>
      </c>
      <c r="O48" s="32">
        <v>0</v>
      </c>
      <c r="P48" s="32">
        <v>88.655555555555551</v>
      </c>
      <c r="Q48" s="32">
        <v>82.555555555555557</v>
      </c>
      <c r="R48" s="32">
        <v>6.1</v>
      </c>
      <c r="S48" s="32">
        <v>238.11944444444444</v>
      </c>
      <c r="T48" s="32">
        <v>238.0361111111111</v>
      </c>
      <c r="U48" s="32">
        <v>0</v>
      </c>
      <c r="V48" s="32">
        <v>8.3333333333333329E-2</v>
      </c>
      <c r="W48" s="32">
        <v>0</v>
      </c>
      <c r="X48" s="32">
        <v>0</v>
      </c>
      <c r="Y48" s="32">
        <v>0</v>
      </c>
      <c r="Z48" s="32">
        <v>0</v>
      </c>
      <c r="AA48" s="32">
        <v>0</v>
      </c>
      <c r="AB48" s="32">
        <v>0</v>
      </c>
      <c r="AC48" s="32">
        <v>0</v>
      </c>
      <c r="AD48" s="32">
        <v>0</v>
      </c>
      <c r="AE48" s="32">
        <v>0</v>
      </c>
      <c r="AF48" t="s">
        <v>69</v>
      </c>
      <c r="AG48">
        <v>1</v>
      </c>
      <c r="AH48"/>
    </row>
    <row r="49" spans="1:34" x14ac:dyDescent="0.25">
      <c r="A49" t="s">
        <v>223</v>
      </c>
      <c r="B49" t="s">
        <v>111</v>
      </c>
      <c r="C49" t="s">
        <v>162</v>
      </c>
      <c r="D49" t="s">
        <v>182</v>
      </c>
      <c r="E49" s="32">
        <v>123</v>
      </c>
      <c r="F49" s="32">
        <v>3.6428708220415511</v>
      </c>
      <c r="G49" s="32">
        <v>3.3280108401083988</v>
      </c>
      <c r="H49" s="32">
        <v>0.67301264679313466</v>
      </c>
      <c r="I49" s="32">
        <v>0.40824299909665762</v>
      </c>
      <c r="J49" s="32">
        <v>448.07311111111079</v>
      </c>
      <c r="K49" s="32">
        <v>409.34533333333303</v>
      </c>
      <c r="L49" s="32">
        <v>82.780555555555566</v>
      </c>
      <c r="M49" s="32">
        <v>50.213888888888889</v>
      </c>
      <c r="N49" s="32">
        <v>32.56666666666667</v>
      </c>
      <c r="O49" s="32">
        <v>0</v>
      </c>
      <c r="P49" s="32">
        <v>78.841666666666669</v>
      </c>
      <c r="Q49" s="32">
        <v>72.680555555555557</v>
      </c>
      <c r="R49" s="32">
        <v>6.1611111111111114</v>
      </c>
      <c r="S49" s="32">
        <v>286.45088888888858</v>
      </c>
      <c r="T49" s="32">
        <v>286.45088888888858</v>
      </c>
      <c r="U49" s="32">
        <v>0</v>
      </c>
      <c r="V49" s="32">
        <v>0</v>
      </c>
      <c r="W49" s="32">
        <v>4.4466666666666672</v>
      </c>
      <c r="X49" s="32">
        <v>0</v>
      </c>
      <c r="Y49" s="32">
        <v>0</v>
      </c>
      <c r="Z49" s="32">
        <v>0</v>
      </c>
      <c r="AA49" s="32">
        <v>0</v>
      </c>
      <c r="AB49" s="32">
        <v>0</v>
      </c>
      <c r="AC49" s="32">
        <v>4.4466666666666672</v>
      </c>
      <c r="AD49" s="32">
        <v>0</v>
      </c>
      <c r="AE49" s="32">
        <v>0</v>
      </c>
      <c r="AF49" t="s">
        <v>33</v>
      </c>
      <c r="AG49">
        <v>1</v>
      </c>
      <c r="AH49"/>
    </row>
    <row r="50" spans="1:34" x14ac:dyDescent="0.25">
      <c r="A50" t="s">
        <v>223</v>
      </c>
      <c r="B50" t="s">
        <v>102</v>
      </c>
      <c r="C50" t="s">
        <v>170</v>
      </c>
      <c r="D50" t="s">
        <v>182</v>
      </c>
      <c r="E50" s="32">
        <v>76</v>
      </c>
      <c r="F50" s="32">
        <v>3.3047660818713447</v>
      </c>
      <c r="G50" s="32">
        <v>3.0453304093567253</v>
      </c>
      <c r="H50" s="32">
        <v>0.77034941520467837</v>
      </c>
      <c r="I50" s="32">
        <v>0.53306286549707604</v>
      </c>
      <c r="J50" s="32">
        <v>251.1622222222222</v>
      </c>
      <c r="K50" s="32">
        <v>231.44511111111112</v>
      </c>
      <c r="L50" s="32">
        <v>58.546555555555557</v>
      </c>
      <c r="M50" s="32">
        <v>40.512777777777778</v>
      </c>
      <c r="N50" s="32">
        <v>12.713555555555557</v>
      </c>
      <c r="O50" s="32">
        <v>5.3202222222222222</v>
      </c>
      <c r="P50" s="32">
        <v>31.516666666666666</v>
      </c>
      <c r="Q50" s="32">
        <v>29.833333333333332</v>
      </c>
      <c r="R50" s="32">
        <v>1.6833333333333333</v>
      </c>
      <c r="S50" s="32">
        <v>161.09899999999999</v>
      </c>
      <c r="T50" s="32">
        <v>140.47744444444444</v>
      </c>
      <c r="U50" s="32">
        <v>3.9805555555555556</v>
      </c>
      <c r="V50" s="32">
        <v>16.641000000000002</v>
      </c>
      <c r="W50" s="32">
        <v>37.302777777777777</v>
      </c>
      <c r="X50" s="32">
        <v>0.88888888888888884</v>
      </c>
      <c r="Y50" s="32">
        <v>0.23333333333333334</v>
      </c>
      <c r="Z50" s="32">
        <v>0</v>
      </c>
      <c r="AA50" s="32">
        <v>5.0888888888888886</v>
      </c>
      <c r="AB50" s="32">
        <v>0</v>
      </c>
      <c r="AC50" s="32">
        <v>31.091666666666665</v>
      </c>
      <c r="AD50" s="32">
        <v>0</v>
      </c>
      <c r="AE50" s="32">
        <v>0</v>
      </c>
      <c r="AF50" t="s">
        <v>24</v>
      </c>
      <c r="AG50">
        <v>1</v>
      </c>
      <c r="AH50"/>
    </row>
    <row r="51" spans="1:34" x14ac:dyDescent="0.25">
      <c r="A51" t="s">
        <v>223</v>
      </c>
      <c r="B51" t="s">
        <v>116</v>
      </c>
      <c r="C51" t="s">
        <v>165</v>
      </c>
      <c r="D51" t="s">
        <v>182</v>
      </c>
      <c r="E51" s="32">
        <v>89.655555555555551</v>
      </c>
      <c r="F51" s="32">
        <v>3.9468546288263724</v>
      </c>
      <c r="G51" s="32">
        <v>3.6094509852521992</v>
      </c>
      <c r="H51" s="32">
        <v>0.66889577394968402</v>
      </c>
      <c r="I51" s="32">
        <v>0.40833436609245249</v>
      </c>
      <c r="J51" s="32">
        <v>353.85744444444441</v>
      </c>
      <c r="K51" s="32">
        <v>323.60733333333326</v>
      </c>
      <c r="L51" s="32">
        <v>59.970222222222219</v>
      </c>
      <c r="M51" s="32">
        <v>36.609444444444435</v>
      </c>
      <c r="N51" s="32">
        <v>18.683333333333334</v>
      </c>
      <c r="O51" s="32">
        <v>4.6774444444444452</v>
      </c>
      <c r="P51" s="32">
        <v>45.478777777777779</v>
      </c>
      <c r="Q51" s="32">
        <v>38.589444444444446</v>
      </c>
      <c r="R51" s="32">
        <v>6.889333333333334</v>
      </c>
      <c r="S51" s="32">
        <v>248.4084444444444</v>
      </c>
      <c r="T51" s="32">
        <v>219.47811111111105</v>
      </c>
      <c r="U51" s="32">
        <v>0</v>
      </c>
      <c r="V51" s="32">
        <v>28.930333333333337</v>
      </c>
      <c r="W51" s="32">
        <v>56.723333333333329</v>
      </c>
      <c r="X51" s="32">
        <v>8.7062222222222214</v>
      </c>
      <c r="Y51" s="32">
        <v>0</v>
      </c>
      <c r="Z51" s="32">
        <v>0</v>
      </c>
      <c r="AA51" s="32">
        <v>20.774888888888889</v>
      </c>
      <c r="AB51" s="32">
        <v>0</v>
      </c>
      <c r="AC51" s="32">
        <v>27.242222222222214</v>
      </c>
      <c r="AD51" s="32">
        <v>0</v>
      </c>
      <c r="AE51" s="32">
        <v>0</v>
      </c>
      <c r="AF51" t="s">
        <v>38</v>
      </c>
      <c r="AG51">
        <v>1</v>
      </c>
      <c r="AH51"/>
    </row>
    <row r="52" spans="1:34" x14ac:dyDescent="0.25">
      <c r="A52" t="s">
        <v>223</v>
      </c>
      <c r="B52" t="s">
        <v>126</v>
      </c>
      <c r="C52" t="s">
        <v>176</v>
      </c>
      <c r="D52" t="s">
        <v>180</v>
      </c>
      <c r="E52" s="32">
        <v>137.46666666666667</v>
      </c>
      <c r="F52" s="32">
        <v>3.9233705140640156</v>
      </c>
      <c r="G52" s="32">
        <v>3.7059869059165851</v>
      </c>
      <c r="H52" s="32">
        <v>1.0858301002263178</v>
      </c>
      <c r="I52" s="32">
        <v>0.86844649207888791</v>
      </c>
      <c r="J52" s="32">
        <v>539.33266666666668</v>
      </c>
      <c r="K52" s="32">
        <v>509.44966666666659</v>
      </c>
      <c r="L52" s="32">
        <v>149.26544444444448</v>
      </c>
      <c r="M52" s="32">
        <v>119.38244444444446</v>
      </c>
      <c r="N52" s="32">
        <v>24.971888888888891</v>
      </c>
      <c r="O52" s="32">
        <v>4.9111111111111114</v>
      </c>
      <c r="P52" s="32">
        <v>73.56466666666671</v>
      </c>
      <c r="Q52" s="32">
        <v>73.56466666666671</v>
      </c>
      <c r="R52" s="32">
        <v>0</v>
      </c>
      <c r="S52" s="32">
        <v>316.50255555555543</v>
      </c>
      <c r="T52" s="32">
        <v>277.55077777777768</v>
      </c>
      <c r="U52" s="32">
        <v>5.5359999999999987</v>
      </c>
      <c r="V52" s="32">
        <v>33.41577777777777</v>
      </c>
      <c r="W52" s="32">
        <v>2.3392222222222228</v>
      </c>
      <c r="X52" s="32">
        <v>0</v>
      </c>
      <c r="Y52" s="32">
        <v>0</v>
      </c>
      <c r="Z52" s="32">
        <v>0</v>
      </c>
      <c r="AA52" s="32">
        <v>0</v>
      </c>
      <c r="AB52" s="32">
        <v>0</v>
      </c>
      <c r="AC52" s="32">
        <v>2.3392222222222228</v>
      </c>
      <c r="AD52" s="32">
        <v>0</v>
      </c>
      <c r="AE52" s="32">
        <v>0</v>
      </c>
      <c r="AF52" t="s">
        <v>49</v>
      </c>
      <c r="AG52">
        <v>1</v>
      </c>
      <c r="AH52"/>
    </row>
    <row r="53" spans="1:34" x14ac:dyDescent="0.25">
      <c r="A53" t="s">
        <v>223</v>
      </c>
      <c r="B53" t="s">
        <v>130</v>
      </c>
      <c r="C53" t="s">
        <v>176</v>
      </c>
      <c r="D53" t="s">
        <v>180</v>
      </c>
      <c r="E53" s="32">
        <v>163.42222222222222</v>
      </c>
      <c r="F53" s="32">
        <v>3.5833423986945889</v>
      </c>
      <c r="G53" s="32">
        <v>3.4839577100897472</v>
      </c>
      <c r="H53" s="32">
        <v>0.60079480554800102</v>
      </c>
      <c r="I53" s="32">
        <v>0.54279915692140335</v>
      </c>
      <c r="J53" s="32">
        <v>585.59777777777788</v>
      </c>
      <c r="K53" s="32">
        <v>569.35611111111109</v>
      </c>
      <c r="L53" s="32">
        <v>98.183222222222213</v>
      </c>
      <c r="M53" s="32">
        <v>88.705444444444439</v>
      </c>
      <c r="N53" s="32">
        <v>5.5666666666666664</v>
      </c>
      <c r="O53" s="32">
        <v>3.911111111111111</v>
      </c>
      <c r="P53" s="32">
        <v>132.1021111111111</v>
      </c>
      <c r="Q53" s="32">
        <v>125.33822222222221</v>
      </c>
      <c r="R53" s="32">
        <v>6.7638888888888893</v>
      </c>
      <c r="S53" s="32">
        <v>355.31244444444445</v>
      </c>
      <c r="T53" s="32">
        <v>348.74577777777779</v>
      </c>
      <c r="U53" s="32">
        <v>0</v>
      </c>
      <c r="V53" s="32">
        <v>6.5666666666666664</v>
      </c>
      <c r="W53" s="32">
        <v>189.07000000000005</v>
      </c>
      <c r="X53" s="32">
        <v>44.277666666666676</v>
      </c>
      <c r="Y53" s="32">
        <v>0</v>
      </c>
      <c r="Z53" s="32">
        <v>0</v>
      </c>
      <c r="AA53" s="32">
        <v>46.904888888888884</v>
      </c>
      <c r="AB53" s="32">
        <v>0</v>
      </c>
      <c r="AC53" s="32">
        <v>97.887444444444498</v>
      </c>
      <c r="AD53" s="32">
        <v>0</v>
      </c>
      <c r="AE53" s="32">
        <v>0</v>
      </c>
      <c r="AF53" t="s">
        <v>53</v>
      </c>
      <c r="AG53">
        <v>1</v>
      </c>
      <c r="AH53"/>
    </row>
    <row r="54" spans="1:34" x14ac:dyDescent="0.25">
      <c r="A54" t="s">
        <v>223</v>
      </c>
      <c r="B54" t="s">
        <v>142</v>
      </c>
      <c r="C54" t="s">
        <v>173</v>
      </c>
      <c r="D54" t="s">
        <v>179</v>
      </c>
      <c r="E54" s="32">
        <v>52.522222222222226</v>
      </c>
      <c r="F54" s="32">
        <v>4.1927966998096045</v>
      </c>
      <c r="G54" s="32">
        <v>3.8697059445737252</v>
      </c>
      <c r="H54" s="32">
        <v>0.95197799873069588</v>
      </c>
      <c r="I54" s="32">
        <v>0.72604188703194406</v>
      </c>
      <c r="J54" s="32">
        <v>220.215</v>
      </c>
      <c r="K54" s="32">
        <v>203.24555555555557</v>
      </c>
      <c r="L54" s="32">
        <v>50</v>
      </c>
      <c r="M54" s="32">
        <v>38.133333333333333</v>
      </c>
      <c r="N54" s="32">
        <v>7.2444444444444445</v>
      </c>
      <c r="O54" s="32">
        <v>4.6222222222222218</v>
      </c>
      <c r="P54" s="32">
        <v>23.211111111111112</v>
      </c>
      <c r="Q54" s="32">
        <v>18.108333333333334</v>
      </c>
      <c r="R54" s="32">
        <v>5.1027777777777779</v>
      </c>
      <c r="S54" s="32">
        <v>147.00388888888889</v>
      </c>
      <c r="T54" s="32">
        <v>141.60666666666668</v>
      </c>
      <c r="U54" s="32">
        <v>0</v>
      </c>
      <c r="V54" s="32">
        <v>5.3972222222222221</v>
      </c>
      <c r="W54" s="32">
        <v>43.917777777777779</v>
      </c>
      <c r="X54" s="32">
        <v>0</v>
      </c>
      <c r="Y54" s="32">
        <v>0</v>
      </c>
      <c r="Z54" s="32">
        <v>0</v>
      </c>
      <c r="AA54" s="32">
        <v>3.7444444444444445</v>
      </c>
      <c r="AB54" s="32">
        <v>0</v>
      </c>
      <c r="AC54" s="32">
        <v>40.173333333333332</v>
      </c>
      <c r="AD54" s="32">
        <v>0</v>
      </c>
      <c r="AE54" s="32">
        <v>0</v>
      </c>
      <c r="AF54" t="s">
        <v>65</v>
      </c>
      <c r="AG54">
        <v>1</v>
      </c>
      <c r="AH54"/>
    </row>
    <row r="55" spans="1:34" x14ac:dyDescent="0.25">
      <c r="A55" t="s">
        <v>223</v>
      </c>
      <c r="B55" t="s">
        <v>98</v>
      </c>
      <c r="C55" t="s">
        <v>156</v>
      </c>
      <c r="D55" t="s">
        <v>183</v>
      </c>
      <c r="E55" s="32">
        <v>32.922222222222224</v>
      </c>
      <c r="F55" s="32">
        <v>3.472170097873776</v>
      </c>
      <c r="G55" s="32">
        <v>3.0377759028012141</v>
      </c>
      <c r="H55" s="32">
        <v>0.99855889301383738</v>
      </c>
      <c r="I55" s="32">
        <v>0.80925750928113405</v>
      </c>
      <c r="J55" s="32">
        <v>114.31155555555554</v>
      </c>
      <c r="K55" s="32">
        <v>100.01033333333331</v>
      </c>
      <c r="L55" s="32">
        <v>32.87477777777778</v>
      </c>
      <c r="M55" s="32">
        <v>26.64255555555556</v>
      </c>
      <c r="N55" s="32">
        <v>4.3424444444444408</v>
      </c>
      <c r="O55" s="32">
        <v>1.8897777777777776</v>
      </c>
      <c r="P55" s="32">
        <v>11.639222222222223</v>
      </c>
      <c r="Q55" s="32">
        <v>3.5702222222222213</v>
      </c>
      <c r="R55" s="32">
        <v>8.0690000000000008</v>
      </c>
      <c r="S55" s="32">
        <v>69.797555555555533</v>
      </c>
      <c r="T55" s="32">
        <v>59.5852222222222</v>
      </c>
      <c r="U55" s="32">
        <v>0</v>
      </c>
      <c r="V55" s="32">
        <v>10.212333333333333</v>
      </c>
      <c r="W55" s="32">
        <v>6.1655555555555557</v>
      </c>
      <c r="X55" s="32">
        <v>3.6893333333333334</v>
      </c>
      <c r="Y55" s="32">
        <v>0</v>
      </c>
      <c r="Z55" s="32">
        <v>0</v>
      </c>
      <c r="AA55" s="32">
        <v>0.23544444444444446</v>
      </c>
      <c r="AB55" s="32">
        <v>0</v>
      </c>
      <c r="AC55" s="32">
        <v>2.1638888888888888</v>
      </c>
      <c r="AD55" s="32">
        <v>0</v>
      </c>
      <c r="AE55" s="32">
        <v>7.6888888888888882E-2</v>
      </c>
      <c r="AF55" t="s">
        <v>20</v>
      </c>
      <c r="AG55">
        <v>1</v>
      </c>
      <c r="AH55"/>
    </row>
    <row r="56" spans="1:34" x14ac:dyDescent="0.25">
      <c r="A56" t="s">
        <v>223</v>
      </c>
      <c r="B56" t="s">
        <v>79</v>
      </c>
      <c r="C56" t="s">
        <v>163</v>
      </c>
      <c r="D56" t="s">
        <v>179</v>
      </c>
      <c r="E56" s="32">
        <v>58.222222222222221</v>
      </c>
      <c r="F56" s="32">
        <v>3.1641736641221372</v>
      </c>
      <c r="G56" s="32">
        <v>2.8081583969465651</v>
      </c>
      <c r="H56" s="32">
        <v>0.996625954198473</v>
      </c>
      <c r="I56" s="32">
        <v>0.78227862595419839</v>
      </c>
      <c r="J56" s="32">
        <v>184.22522222222221</v>
      </c>
      <c r="K56" s="32">
        <v>163.49722222222223</v>
      </c>
      <c r="L56" s="32">
        <v>58.025777777777762</v>
      </c>
      <c r="M56" s="32">
        <v>45.545999999999992</v>
      </c>
      <c r="N56" s="32">
        <v>7.1464444444444366</v>
      </c>
      <c r="O56" s="32">
        <v>5.333333333333333</v>
      </c>
      <c r="P56" s="32">
        <v>14.885444444444445</v>
      </c>
      <c r="Q56" s="32">
        <v>6.6372222222222215</v>
      </c>
      <c r="R56" s="32">
        <v>8.248222222222223</v>
      </c>
      <c r="S56" s="32">
        <v>111.31400000000001</v>
      </c>
      <c r="T56" s="32">
        <v>106.23555555555556</v>
      </c>
      <c r="U56" s="32">
        <v>0.1388888888888889</v>
      </c>
      <c r="V56" s="32">
        <v>4.9395555555555539</v>
      </c>
      <c r="W56" s="32">
        <v>0</v>
      </c>
      <c r="X56" s="32">
        <v>0</v>
      </c>
      <c r="Y56" s="32">
        <v>0</v>
      </c>
      <c r="Z56" s="32">
        <v>0</v>
      </c>
      <c r="AA56" s="32">
        <v>0</v>
      </c>
      <c r="AB56" s="32">
        <v>0</v>
      </c>
      <c r="AC56" s="32">
        <v>0</v>
      </c>
      <c r="AD56" s="32">
        <v>0</v>
      </c>
      <c r="AE56" s="32">
        <v>0</v>
      </c>
      <c r="AF56" t="s">
        <v>1</v>
      </c>
      <c r="AG56">
        <v>1</v>
      </c>
      <c r="AH56"/>
    </row>
    <row r="57" spans="1:34" x14ac:dyDescent="0.25">
      <c r="A57" t="s">
        <v>223</v>
      </c>
      <c r="B57" t="s">
        <v>83</v>
      </c>
      <c r="C57" t="s">
        <v>164</v>
      </c>
      <c r="D57" t="s">
        <v>180</v>
      </c>
      <c r="E57" s="32">
        <v>137.65555555555557</v>
      </c>
      <c r="F57" s="32">
        <v>5.1594559690047621</v>
      </c>
      <c r="G57" s="32">
        <v>4.8823553151989669</v>
      </c>
      <c r="H57" s="32">
        <v>1.1448664137541367</v>
      </c>
      <c r="I57" s="32">
        <v>0.86776575994834126</v>
      </c>
      <c r="J57" s="32">
        <v>710.22777777777776</v>
      </c>
      <c r="K57" s="32">
        <v>672.08333333333337</v>
      </c>
      <c r="L57" s="32">
        <v>157.59722222222223</v>
      </c>
      <c r="M57" s="32">
        <v>119.45277777777778</v>
      </c>
      <c r="N57" s="32">
        <v>34.344444444444441</v>
      </c>
      <c r="O57" s="32">
        <v>3.8</v>
      </c>
      <c r="P57" s="32">
        <v>44.013888888888886</v>
      </c>
      <c r="Q57" s="32">
        <v>44.013888888888886</v>
      </c>
      <c r="R57" s="32">
        <v>0</v>
      </c>
      <c r="S57" s="32">
        <v>508.61666666666667</v>
      </c>
      <c r="T57" s="32">
        <v>465.97500000000002</v>
      </c>
      <c r="U57" s="32">
        <v>0</v>
      </c>
      <c r="V57" s="32">
        <v>42.641666666666666</v>
      </c>
      <c r="W57" s="32">
        <v>7.9531111111111112</v>
      </c>
      <c r="X57" s="32">
        <v>4.3833333333333337</v>
      </c>
      <c r="Y57" s="32">
        <v>0</v>
      </c>
      <c r="Z57" s="32">
        <v>0</v>
      </c>
      <c r="AA57" s="32">
        <v>0</v>
      </c>
      <c r="AB57" s="32">
        <v>0</v>
      </c>
      <c r="AC57" s="32">
        <v>3.5697777777777775</v>
      </c>
      <c r="AD57" s="32">
        <v>0</v>
      </c>
      <c r="AE57" s="32">
        <v>0</v>
      </c>
      <c r="AF57" t="s">
        <v>5</v>
      </c>
      <c r="AG57">
        <v>1</v>
      </c>
      <c r="AH57"/>
    </row>
    <row r="58" spans="1:34" x14ac:dyDescent="0.25">
      <c r="A58" t="s">
        <v>223</v>
      </c>
      <c r="B58" t="s">
        <v>105</v>
      </c>
      <c r="C58" t="s">
        <v>167</v>
      </c>
      <c r="D58" t="s">
        <v>182</v>
      </c>
      <c r="E58" s="32">
        <v>61.9</v>
      </c>
      <c r="F58" s="32">
        <v>3.9386770777239279</v>
      </c>
      <c r="G58" s="32">
        <v>3.6642200682103758</v>
      </c>
      <c r="H58" s="32">
        <v>0.79940585173218448</v>
      </c>
      <c r="I58" s="32">
        <v>0.57058696822832511</v>
      </c>
      <c r="J58" s="32">
        <v>243.80411111111113</v>
      </c>
      <c r="K58" s="32">
        <v>226.81522222222225</v>
      </c>
      <c r="L58" s="32">
        <v>49.483222222222217</v>
      </c>
      <c r="M58" s="32">
        <v>35.319333333333326</v>
      </c>
      <c r="N58" s="32">
        <v>8.4749999999999996</v>
      </c>
      <c r="O58" s="32">
        <v>5.6888888888888891</v>
      </c>
      <c r="P58" s="32">
        <v>22.426666666666666</v>
      </c>
      <c r="Q58" s="32">
        <v>19.601666666666667</v>
      </c>
      <c r="R58" s="32">
        <v>2.8250000000000002</v>
      </c>
      <c r="S58" s="32">
        <v>171.89422222222225</v>
      </c>
      <c r="T58" s="32">
        <v>147.30577777777779</v>
      </c>
      <c r="U58" s="32">
        <v>0</v>
      </c>
      <c r="V58" s="32">
        <v>24.588444444444448</v>
      </c>
      <c r="W58" s="32">
        <v>41.245444444444438</v>
      </c>
      <c r="X58" s="32">
        <v>3.9803333333333328</v>
      </c>
      <c r="Y58" s="32">
        <v>0</v>
      </c>
      <c r="Z58" s="32">
        <v>0</v>
      </c>
      <c r="AA58" s="32">
        <v>6.4183333333333321</v>
      </c>
      <c r="AB58" s="32">
        <v>0</v>
      </c>
      <c r="AC58" s="32">
        <v>29.441666666666663</v>
      </c>
      <c r="AD58" s="32">
        <v>0</v>
      </c>
      <c r="AE58" s="32">
        <v>1.405111111111111</v>
      </c>
      <c r="AF58" t="s">
        <v>27</v>
      </c>
      <c r="AG58">
        <v>1</v>
      </c>
      <c r="AH58"/>
    </row>
    <row r="59" spans="1:34" x14ac:dyDescent="0.25">
      <c r="A59" t="s">
        <v>223</v>
      </c>
      <c r="B59" t="s">
        <v>91</v>
      </c>
      <c r="C59" t="s">
        <v>157</v>
      </c>
      <c r="D59" t="s">
        <v>181</v>
      </c>
      <c r="E59" s="32">
        <v>104.86666666666666</v>
      </c>
      <c r="F59" s="32">
        <v>3.6762237762237762</v>
      </c>
      <c r="G59" s="32">
        <v>3.626291587200678</v>
      </c>
      <c r="H59" s="32">
        <v>0.76919898283534649</v>
      </c>
      <c r="I59" s="32">
        <v>0.71926679381224834</v>
      </c>
      <c r="J59" s="32">
        <v>385.51333333333332</v>
      </c>
      <c r="K59" s="32">
        <v>380.27711111111108</v>
      </c>
      <c r="L59" s="32">
        <v>80.663333333333327</v>
      </c>
      <c r="M59" s="32">
        <v>75.427111111111103</v>
      </c>
      <c r="N59" s="32">
        <v>0</v>
      </c>
      <c r="O59" s="32">
        <v>5.2362222222222234</v>
      </c>
      <c r="P59" s="32">
        <v>33.384333333333316</v>
      </c>
      <c r="Q59" s="32">
        <v>33.384333333333316</v>
      </c>
      <c r="R59" s="32">
        <v>0</v>
      </c>
      <c r="S59" s="32">
        <v>271.46566666666666</v>
      </c>
      <c r="T59" s="32">
        <v>271.46566666666666</v>
      </c>
      <c r="U59" s="32">
        <v>0</v>
      </c>
      <c r="V59" s="32">
        <v>0</v>
      </c>
      <c r="W59" s="32">
        <v>64.226444444444439</v>
      </c>
      <c r="X59" s="32">
        <v>11.636111111111111</v>
      </c>
      <c r="Y59" s="32">
        <v>0</v>
      </c>
      <c r="Z59" s="32">
        <v>0</v>
      </c>
      <c r="AA59" s="32">
        <v>21.870444444444445</v>
      </c>
      <c r="AB59" s="32">
        <v>0</v>
      </c>
      <c r="AC59" s="32">
        <v>30.719888888888882</v>
      </c>
      <c r="AD59" s="32">
        <v>0</v>
      </c>
      <c r="AE59" s="32">
        <v>0</v>
      </c>
      <c r="AF59" t="s">
        <v>13</v>
      </c>
      <c r="AG59">
        <v>1</v>
      </c>
      <c r="AH59"/>
    </row>
    <row r="60" spans="1:34" x14ac:dyDescent="0.25">
      <c r="A60" t="s">
        <v>223</v>
      </c>
      <c r="B60" t="s">
        <v>121</v>
      </c>
      <c r="C60" t="s">
        <v>173</v>
      </c>
      <c r="D60" t="s">
        <v>179</v>
      </c>
      <c r="E60" s="32">
        <v>68.577777777777783</v>
      </c>
      <c r="F60" s="32">
        <v>3.1190375891121191</v>
      </c>
      <c r="G60" s="32">
        <v>2.8211276733635771</v>
      </c>
      <c r="H60" s="32">
        <v>0.90132858068697308</v>
      </c>
      <c r="I60" s="32">
        <v>0.60479585223590371</v>
      </c>
      <c r="J60" s="32">
        <v>213.89666666666668</v>
      </c>
      <c r="K60" s="32">
        <v>193.46666666666667</v>
      </c>
      <c r="L60" s="32">
        <v>61.811111111111089</v>
      </c>
      <c r="M60" s="32">
        <v>41.47555555555553</v>
      </c>
      <c r="N60" s="32">
        <v>11.686666666666666</v>
      </c>
      <c r="O60" s="32">
        <v>8.6488888888888891</v>
      </c>
      <c r="P60" s="32">
        <v>28.962222222222223</v>
      </c>
      <c r="Q60" s="32">
        <v>28.867777777777778</v>
      </c>
      <c r="R60" s="32">
        <v>9.4444444444444442E-2</v>
      </c>
      <c r="S60" s="32">
        <v>123.12333333333335</v>
      </c>
      <c r="T60" s="32">
        <v>116.92777777777779</v>
      </c>
      <c r="U60" s="32">
        <v>0</v>
      </c>
      <c r="V60" s="32">
        <v>6.1955555555555568</v>
      </c>
      <c r="W60" s="32">
        <v>6.2411111111111115</v>
      </c>
      <c r="X60" s="32">
        <v>0</v>
      </c>
      <c r="Y60" s="32">
        <v>0</v>
      </c>
      <c r="Z60" s="32">
        <v>0</v>
      </c>
      <c r="AA60" s="32">
        <v>0.35555555555555557</v>
      </c>
      <c r="AB60" s="32">
        <v>0</v>
      </c>
      <c r="AC60" s="32">
        <v>5.8855555555555563</v>
      </c>
      <c r="AD60" s="32">
        <v>0</v>
      </c>
      <c r="AE60" s="32">
        <v>0</v>
      </c>
      <c r="AF60" t="s">
        <v>43</v>
      </c>
      <c r="AG60">
        <v>1</v>
      </c>
      <c r="AH60"/>
    </row>
    <row r="61" spans="1:34" x14ac:dyDescent="0.25">
      <c r="A61" t="s">
        <v>223</v>
      </c>
      <c r="B61" t="s">
        <v>108</v>
      </c>
      <c r="C61" t="s">
        <v>171</v>
      </c>
      <c r="D61" t="s">
        <v>179</v>
      </c>
      <c r="E61" s="32">
        <v>87.722222222222229</v>
      </c>
      <c r="F61" s="32">
        <v>3.3373426219126019</v>
      </c>
      <c r="G61" s="32">
        <v>3.1377859404686506</v>
      </c>
      <c r="H61" s="32">
        <v>0.61349841671944239</v>
      </c>
      <c r="I61" s="32">
        <v>0.54877390753641508</v>
      </c>
      <c r="J61" s="32">
        <v>292.75911111111105</v>
      </c>
      <c r="K61" s="32">
        <v>275.25355555555552</v>
      </c>
      <c r="L61" s="32">
        <v>53.817444444444419</v>
      </c>
      <c r="M61" s="32">
        <v>48.139666666666642</v>
      </c>
      <c r="N61" s="32">
        <v>0.34444444444444444</v>
      </c>
      <c r="O61" s="32">
        <v>5.333333333333333</v>
      </c>
      <c r="P61" s="32">
        <v>57.434444444444424</v>
      </c>
      <c r="Q61" s="32">
        <v>45.606666666666648</v>
      </c>
      <c r="R61" s="32">
        <v>11.827777777777778</v>
      </c>
      <c r="S61" s="32">
        <v>181.5072222222222</v>
      </c>
      <c r="T61" s="32">
        <v>178.03777777777776</v>
      </c>
      <c r="U61" s="32">
        <v>0</v>
      </c>
      <c r="V61" s="32">
        <v>3.4694444444444446</v>
      </c>
      <c r="W61" s="32">
        <v>49.172999999999988</v>
      </c>
      <c r="X61" s="32">
        <v>9.7396666666666665</v>
      </c>
      <c r="Y61" s="32">
        <v>0</v>
      </c>
      <c r="Z61" s="32">
        <v>0</v>
      </c>
      <c r="AA61" s="32">
        <v>15.714999999999995</v>
      </c>
      <c r="AB61" s="32">
        <v>0</v>
      </c>
      <c r="AC61" s="32">
        <v>23.71833333333333</v>
      </c>
      <c r="AD61" s="32">
        <v>0</v>
      </c>
      <c r="AE61" s="32">
        <v>0</v>
      </c>
      <c r="AF61" t="s">
        <v>30</v>
      </c>
      <c r="AG61">
        <v>1</v>
      </c>
      <c r="AH61"/>
    </row>
    <row r="62" spans="1:34" x14ac:dyDescent="0.25">
      <c r="A62" t="s">
        <v>223</v>
      </c>
      <c r="B62" t="s">
        <v>143</v>
      </c>
      <c r="C62" t="s">
        <v>178</v>
      </c>
      <c r="D62" t="s">
        <v>182</v>
      </c>
      <c r="E62" s="32">
        <v>167.72222222222223</v>
      </c>
      <c r="F62" s="32">
        <v>2.9526869824445177</v>
      </c>
      <c r="G62" s="32">
        <v>2.9030679032792315</v>
      </c>
      <c r="H62" s="32">
        <v>0.566649884067572</v>
      </c>
      <c r="I62" s="32">
        <v>0.51703080490228548</v>
      </c>
      <c r="J62" s="32">
        <v>495.23122222222219</v>
      </c>
      <c r="K62" s="32">
        <v>486.90899999999999</v>
      </c>
      <c r="L62" s="32">
        <v>95.039777777777772</v>
      </c>
      <c r="M62" s="32">
        <v>86.717555555555549</v>
      </c>
      <c r="N62" s="32">
        <v>0</v>
      </c>
      <c r="O62" s="32">
        <v>8.3222222222222229</v>
      </c>
      <c r="P62" s="32">
        <v>76.774222222222221</v>
      </c>
      <c r="Q62" s="32">
        <v>76.774222222222221</v>
      </c>
      <c r="R62" s="32">
        <v>0</v>
      </c>
      <c r="S62" s="32">
        <v>323.41722222222222</v>
      </c>
      <c r="T62" s="32">
        <v>323.41722222222222</v>
      </c>
      <c r="U62" s="32">
        <v>0</v>
      </c>
      <c r="V62" s="32">
        <v>0</v>
      </c>
      <c r="W62" s="32">
        <v>4.777000000000001</v>
      </c>
      <c r="X62" s="32">
        <v>9.166666666666666E-2</v>
      </c>
      <c r="Y62" s="32">
        <v>0</v>
      </c>
      <c r="Z62" s="32">
        <v>0</v>
      </c>
      <c r="AA62" s="32">
        <v>4.6853333333333342</v>
      </c>
      <c r="AB62" s="32">
        <v>0</v>
      </c>
      <c r="AC62" s="32">
        <v>0</v>
      </c>
      <c r="AD62" s="32">
        <v>0</v>
      </c>
      <c r="AE62" s="32">
        <v>0</v>
      </c>
      <c r="AF62" t="s">
        <v>66</v>
      </c>
      <c r="AG62">
        <v>1</v>
      </c>
      <c r="AH62"/>
    </row>
    <row r="63" spans="1:34" x14ac:dyDescent="0.25">
      <c r="A63" t="s">
        <v>223</v>
      </c>
      <c r="B63" t="s">
        <v>147</v>
      </c>
      <c r="C63" t="s">
        <v>155</v>
      </c>
      <c r="D63" t="s">
        <v>183</v>
      </c>
      <c r="E63" s="32">
        <v>48.755555555555553</v>
      </c>
      <c r="F63" s="32">
        <v>4.1588992707383774</v>
      </c>
      <c r="G63" s="32">
        <v>4.0153258887876024</v>
      </c>
      <c r="H63" s="32">
        <v>1.0286007292616226</v>
      </c>
      <c r="I63" s="32">
        <v>0.88502734731084776</v>
      </c>
      <c r="J63" s="32">
        <v>202.76944444444445</v>
      </c>
      <c r="K63" s="32">
        <v>195.76944444444445</v>
      </c>
      <c r="L63" s="32">
        <v>50.15</v>
      </c>
      <c r="M63" s="32">
        <v>43.15</v>
      </c>
      <c r="N63" s="32">
        <v>7</v>
      </c>
      <c r="O63" s="32">
        <v>0</v>
      </c>
      <c r="P63" s="32">
        <v>3.5916666666666668</v>
      </c>
      <c r="Q63" s="32">
        <v>3.5916666666666668</v>
      </c>
      <c r="R63" s="32">
        <v>0</v>
      </c>
      <c r="S63" s="32">
        <v>149.02777777777777</v>
      </c>
      <c r="T63" s="32">
        <v>112.57222222222222</v>
      </c>
      <c r="U63" s="32">
        <v>0</v>
      </c>
      <c r="V63" s="32">
        <v>36.455555555555556</v>
      </c>
      <c r="W63" s="32">
        <v>0</v>
      </c>
      <c r="X63" s="32">
        <v>0</v>
      </c>
      <c r="Y63" s="32">
        <v>0</v>
      </c>
      <c r="Z63" s="32">
        <v>0</v>
      </c>
      <c r="AA63" s="32">
        <v>0</v>
      </c>
      <c r="AB63" s="32">
        <v>0</v>
      </c>
      <c r="AC63" s="32">
        <v>0</v>
      </c>
      <c r="AD63" s="32">
        <v>0</v>
      </c>
      <c r="AE63" s="32">
        <v>0</v>
      </c>
      <c r="AF63" t="s">
        <v>70</v>
      </c>
      <c r="AG63">
        <v>1</v>
      </c>
      <c r="AH63"/>
    </row>
    <row r="64" spans="1:34" x14ac:dyDescent="0.25">
      <c r="A64" t="s">
        <v>223</v>
      </c>
      <c r="B64" t="s">
        <v>137</v>
      </c>
      <c r="C64" t="s">
        <v>168</v>
      </c>
      <c r="D64" t="s">
        <v>182</v>
      </c>
      <c r="E64" s="32">
        <v>92.644444444444446</v>
      </c>
      <c r="F64" s="32">
        <v>4.280363396497961</v>
      </c>
      <c r="G64" s="32">
        <v>3.8375173902614539</v>
      </c>
      <c r="H64" s="32">
        <v>0.79293715519309216</v>
      </c>
      <c r="I64" s="32">
        <v>0.35295754377548588</v>
      </c>
      <c r="J64" s="32">
        <v>396.55188888888887</v>
      </c>
      <c r="K64" s="32">
        <v>355.52466666666669</v>
      </c>
      <c r="L64" s="32">
        <v>73.461222222222247</v>
      </c>
      <c r="M64" s="32">
        <v>32.69955555555557</v>
      </c>
      <c r="N64" s="32">
        <v>36.091333333333345</v>
      </c>
      <c r="O64" s="32">
        <v>4.6703333333333328</v>
      </c>
      <c r="P64" s="32">
        <v>49.30844444444444</v>
      </c>
      <c r="Q64" s="32">
        <v>49.042888888888882</v>
      </c>
      <c r="R64" s="32">
        <v>0.26555555555555554</v>
      </c>
      <c r="S64" s="32">
        <v>273.78222222222223</v>
      </c>
      <c r="T64" s="32">
        <v>215.95511111111111</v>
      </c>
      <c r="U64" s="32">
        <v>0</v>
      </c>
      <c r="V64" s="32">
        <v>57.827111111111094</v>
      </c>
      <c r="W64" s="32">
        <v>0</v>
      </c>
      <c r="X64" s="32">
        <v>0</v>
      </c>
      <c r="Y64" s="32">
        <v>0</v>
      </c>
      <c r="Z64" s="32">
        <v>0</v>
      </c>
      <c r="AA64" s="32">
        <v>0</v>
      </c>
      <c r="AB64" s="32">
        <v>0</v>
      </c>
      <c r="AC64" s="32">
        <v>0</v>
      </c>
      <c r="AD64" s="32">
        <v>0</v>
      </c>
      <c r="AE64" s="32">
        <v>0</v>
      </c>
      <c r="AF64" t="s">
        <v>60</v>
      </c>
      <c r="AG64">
        <v>1</v>
      </c>
      <c r="AH64"/>
    </row>
    <row r="65" spans="1:34" x14ac:dyDescent="0.25">
      <c r="A65" t="s">
        <v>223</v>
      </c>
      <c r="B65" t="s">
        <v>150</v>
      </c>
      <c r="C65" t="s">
        <v>153</v>
      </c>
      <c r="D65" t="s">
        <v>182</v>
      </c>
      <c r="E65" s="32">
        <v>62.56666666666667</v>
      </c>
      <c r="F65" s="32">
        <v>3.7132924880127862</v>
      </c>
      <c r="G65" s="32">
        <v>3.4408133546439355</v>
      </c>
      <c r="H65" s="32">
        <v>0.78814420174036603</v>
      </c>
      <c r="I65" s="32">
        <v>0.53093766648907859</v>
      </c>
      <c r="J65" s="32">
        <v>232.32833333333335</v>
      </c>
      <c r="K65" s="32">
        <v>215.28022222222225</v>
      </c>
      <c r="L65" s="32">
        <v>49.311555555555572</v>
      </c>
      <c r="M65" s="32">
        <v>33.219000000000015</v>
      </c>
      <c r="N65" s="32">
        <v>10.341666666666667</v>
      </c>
      <c r="O65" s="32">
        <v>5.7508888888888894</v>
      </c>
      <c r="P65" s="32">
        <v>32.083111111111108</v>
      </c>
      <c r="Q65" s="32">
        <v>31.127555555555556</v>
      </c>
      <c r="R65" s="32">
        <v>0.9555555555555556</v>
      </c>
      <c r="S65" s="32">
        <v>150.93366666666668</v>
      </c>
      <c r="T65" s="32">
        <v>127.18644444444445</v>
      </c>
      <c r="U65" s="32">
        <v>0</v>
      </c>
      <c r="V65" s="32">
        <v>23.747222222222224</v>
      </c>
      <c r="W65" s="32">
        <v>50.057555555555545</v>
      </c>
      <c r="X65" s="32">
        <v>10.660777777777778</v>
      </c>
      <c r="Y65" s="32">
        <v>0.31111111111111112</v>
      </c>
      <c r="Z65" s="32">
        <v>0.23055555555555557</v>
      </c>
      <c r="AA65" s="32">
        <v>12.02977777777777</v>
      </c>
      <c r="AB65" s="32">
        <v>0</v>
      </c>
      <c r="AC65" s="32">
        <v>26.825333333333329</v>
      </c>
      <c r="AD65" s="32">
        <v>0</v>
      </c>
      <c r="AE65" s="32">
        <v>0</v>
      </c>
      <c r="AF65" t="s">
        <v>74</v>
      </c>
      <c r="AG65">
        <v>1</v>
      </c>
      <c r="AH65"/>
    </row>
    <row r="66" spans="1:34" x14ac:dyDescent="0.25">
      <c r="A66" t="s">
        <v>223</v>
      </c>
      <c r="B66" t="s">
        <v>151</v>
      </c>
      <c r="C66" t="s">
        <v>168</v>
      </c>
      <c r="D66" t="s">
        <v>182</v>
      </c>
      <c r="E66" s="32">
        <v>85</v>
      </c>
      <c r="F66" s="32">
        <v>3.563402614379084</v>
      </c>
      <c r="G66" s="32">
        <v>2.9180758169934635</v>
      </c>
      <c r="H66" s="32">
        <v>0.79398692810457527</v>
      </c>
      <c r="I66" s="32">
        <v>0.22415032679738561</v>
      </c>
      <c r="J66" s="32">
        <v>302.88922222222214</v>
      </c>
      <c r="K66" s="32">
        <v>248.03644444444441</v>
      </c>
      <c r="L66" s="32">
        <v>67.488888888888894</v>
      </c>
      <c r="M66" s="32">
        <v>19.052777777777777</v>
      </c>
      <c r="N66" s="32">
        <v>43.772222222222226</v>
      </c>
      <c r="O66" s="32">
        <v>4.6638888888888888</v>
      </c>
      <c r="P66" s="32">
        <v>71.125</v>
      </c>
      <c r="Q66" s="32">
        <v>64.708333333333329</v>
      </c>
      <c r="R66" s="32">
        <v>6.416666666666667</v>
      </c>
      <c r="S66" s="32">
        <v>164.27533333333329</v>
      </c>
      <c r="T66" s="32">
        <v>163.94199999999995</v>
      </c>
      <c r="U66" s="32">
        <v>0</v>
      </c>
      <c r="V66" s="32">
        <v>0.33333333333333331</v>
      </c>
      <c r="W66" s="32">
        <v>19.622888888888887</v>
      </c>
      <c r="X66" s="32">
        <v>0</v>
      </c>
      <c r="Y66" s="32">
        <v>0</v>
      </c>
      <c r="Z66" s="32">
        <v>0</v>
      </c>
      <c r="AA66" s="32">
        <v>0.88888888888888884</v>
      </c>
      <c r="AB66" s="32">
        <v>0</v>
      </c>
      <c r="AC66" s="32">
        <v>18.400666666666666</v>
      </c>
      <c r="AD66" s="32">
        <v>0</v>
      </c>
      <c r="AE66" s="32">
        <v>0.33333333333333331</v>
      </c>
      <c r="AF66" t="s">
        <v>75</v>
      </c>
      <c r="AG66">
        <v>1</v>
      </c>
      <c r="AH66"/>
    </row>
    <row r="67" spans="1:34" x14ac:dyDescent="0.25">
      <c r="A67" t="s">
        <v>223</v>
      </c>
      <c r="B67" t="s">
        <v>87</v>
      </c>
      <c r="C67" t="s">
        <v>160</v>
      </c>
      <c r="D67" t="s">
        <v>180</v>
      </c>
      <c r="E67" s="32">
        <v>52.233333333333334</v>
      </c>
      <c r="F67" s="32">
        <v>4.5381833652414372</v>
      </c>
      <c r="G67" s="32">
        <v>4.3345564773452452</v>
      </c>
      <c r="H67" s="32">
        <v>0.92751542225058503</v>
      </c>
      <c r="I67" s="32">
        <v>0.7238885343543926</v>
      </c>
      <c r="J67" s="32">
        <v>237.04444444444442</v>
      </c>
      <c r="K67" s="32">
        <v>226.40833333333333</v>
      </c>
      <c r="L67" s="32">
        <v>48.447222222222223</v>
      </c>
      <c r="M67" s="32">
        <v>37.81111111111111</v>
      </c>
      <c r="N67" s="32">
        <v>5.4888888888888889</v>
      </c>
      <c r="O67" s="32">
        <v>5.1472222222222221</v>
      </c>
      <c r="P67" s="32">
        <v>33.713888888888889</v>
      </c>
      <c r="Q67" s="32">
        <v>33.713888888888889</v>
      </c>
      <c r="R67" s="32">
        <v>0</v>
      </c>
      <c r="S67" s="32">
        <v>154.88333333333333</v>
      </c>
      <c r="T67" s="32">
        <v>154.88333333333333</v>
      </c>
      <c r="U67" s="32">
        <v>0</v>
      </c>
      <c r="V67" s="32">
        <v>0</v>
      </c>
      <c r="W67" s="32">
        <v>0</v>
      </c>
      <c r="X67" s="32">
        <v>0</v>
      </c>
      <c r="Y67" s="32">
        <v>0</v>
      </c>
      <c r="Z67" s="32">
        <v>0</v>
      </c>
      <c r="AA67" s="32">
        <v>0</v>
      </c>
      <c r="AB67" s="32">
        <v>0</v>
      </c>
      <c r="AC67" s="32">
        <v>0</v>
      </c>
      <c r="AD67" s="32">
        <v>0</v>
      </c>
      <c r="AE67" s="32">
        <v>0</v>
      </c>
      <c r="AF67" t="s">
        <v>9</v>
      </c>
      <c r="AG67">
        <v>1</v>
      </c>
      <c r="AH67"/>
    </row>
    <row r="68" spans="1:34" x14ac:dyDescent="0.25">
      <c r="A68" t="s">
        <v>223</v>
      </c>
      <c r="B68" t="s">
        <v>104</v>
      </c>
      <c r="C68" t="s">
        <v>157</v>
      </c>
      <c r="D68" t="s">
        <v>181</v>
      </c>
      <c r="E68" s="32">
        <v>121.05555555555556</v>
      </c>
      <c r="F68" s="32">
        <v>3.6412060578246899</v>
      </c>
      <c r="G68" s="32">
        <v>3.6204148692060576</v>
      </c>
      <c r="H68" s="32">
        <v>0.54165764111977976</v>
      </c>
      <c r="I68" s="32">
        <v>0.52086645250114738</v>
      </c>
      <c r="J68" s="32">
        <v>440.7882222222222</v>
      </c>
      <c r="K68" s="32">
        <v>438.2713333333333</v>
      </c>
      <c r="L68" s="32">
        <v>65.570666666666668</v>
      </c>
      <c r="M68" s="32">
        <v>63.053777777777782</v>
      </c>
      <c r="N68" s="32">
        <v>0</v>
      </c>
      <c r="O68" s="32">
        <v>2.516888888888889</v>
      </c>
      <c r="P68" s="32">
        <v>73.616</v>
      </c>
      <c r="Q68" s="32">
        <v>73.616</v>
      </c>
      <c r="R68" s="32">
        <v>0</v>
      </c>
      <c r="S68" s="32">
        <v>301.60155555555554</v>
      </c>
      <c r="T68" s="32">
        <v>301.60155555555554</v>
      </c>
      <c r="U68" s="32">
        <v>0</v>
      </c>
      <c r="V68" s="32">
        <v>0</v>
      </c>
      <c r="W68" s="32">
        <v>63.454111111111118</v>
      </c>
      <c r="X68" s="32">
        <v>7.7012222222222215</v>
      </c>
      <c r="Y68" s="32">
        <v>0</v>
      </c>
      <c r="Z68" s="32">
        <v>0</v>
      </c>
      <c r="AA68" s="32">
        <v>8.8828888888888891</v>
      </c>
      <c r="AB68" s="32">
        <v>0</v>
      </c>
      <c r="AC68" s="32">
        <v>46.870000000000012</v>
      </c>
      <c r="AD68" s="32">
        <v>0</v>
      </c>
      <c r="AE68" s="32">
        <v>0</v>
      </c>
      <c r="AF68" t="s">
        <v>26</v>
      </c>
      <c r="AG68">
        <v>1</v>
      </c>
      <c r="AH68"/>
    </row>
    <row r="69" spans="1:34" x14ac:dyDescent="0.25">
      <c r="A69" t="s">
        <v>223</v>
      </c>
      <c r="B69" t="s">
        <v>148</v>
      </c>
      <c r="C69" t="s">
        <v>162</v>
      </c>
      <c r="D69" t="s">
        <v>182</v>
      </c>
      <c r="E69" s="32">
        <v>50.166666666666664</v>
      </c>
      <c r="F69" s="32">
        <v>4.412737541528239</v>
      </c>
      <c r="G69" s="32">
        <v>4.1147308970099674</v>
      </c>
      <c r="H69" s="32">
        <v>0.90423255813953507</v>
      </c>
      <c r="I69" s="32">
        <v>0.6925492801771872</v>
      </c>
      <c r="J69" s="32">
        <v>221.37233333333333</v>
      </c>
      <c r="K69" s="32">
        <v>206.42233333333334</v>
      </c>
      <c r="L69" s="32">
        <v>45.362333333333339</v>
      </c>
      <c r="M69" s="32">
        <v>34.742888888888892</v>
      </c>
      <c r="N69" s="32">
        <v>5.3055555555555554</v>
      </c>
      <c r="O69" s="32">
        <v>5.3138888888888891</v>
      </c>
      <c r="P69" s="32">
        <v>31.899111111111111</v>
      </c>
      <c r="Q69" s="32">
        <v>27.568555555555555</v>
      </c>
      <c r="R69" s="32">
        <v>4.3305555555555557</v>
      </c>
      <c r="S69" s="32">
        <v>144.11088888888889</v>
      </c>
      <c r="T69" s="32">
        <v>120.84</v>
      </c>
      <c r="U69" s="32">
        <v>0</v>
      </c>
      <c r="V69" s="32">
        <v>23.270888888888891</v>
      </c>
      <c r="W69" s="32">
        <v>23.083333333333332</v>
      </c>
      <c r="X69" s="32">
        <v>8.09</v>
      </c>
      <c r="Y69" s="32">
        <v>0</v>
      </c>
      <c r="Z69" s="32">
        <v>0</v>
      </c>
      <c r="AA69" s="32">
        <v>14.993333333333332</v>
      </c>
      <c r="AB69" s="32">
        <v>0</v>
      </c>
      <c r="AC69" s="32">
        <v>0</v>
      </c>
      <c r="AD69" s="32">
        <v>0</v>
      </c>
      <c r="AE69" s="32">
        <v>0</v>
      </c>
      <c r="AF69" t="s">
        <v>71</v>
      </c>
      <c r="AG69">
        <v>1</v>
      </c>
      <c r="AH69"/>
    </row>
    <row r="70" spans="1:34" x14ac:dyDescent="0.25">
      <c r="A70" t="s">
        <v>223</v>
      </c>
      <c r="B70" t="s">
        <v>127</v>
      </c>
      <c r="C70" t="s">
        <v>169</v>
      </c>
      <c r="D70" t="s">
        <v>182</v>
      </c>
      <c r="E70" s="32">
        <v>127.81111111111112</v>
      </c>
      <c r="F70" s="32">
        <v>2.5045596800834562</v>
      </c>
      <c r="G70" s="32">
        <v>2.3058567330261668</v>
      </c>
      <c r="H70" s="32">
        <v>0.56351038859427971</v>
      </c>
      <c r="I70" s="32">
        <v>0.3648074415369903</v>
      </c>
      <c r="J70" s="32">
        <v>320.11055555555555</v>
      </c>
      <c r="K70" s="32">
        <v>294.71411111111109</v>
      </c>
      <c r="L70" s="32">
        <v>72.022888888888886</v>
      </c>
      <c r="M70" s="32">
        <v>46.626444444444438</v>
      </c>
      <c r="N70" s="32">
        <v>19.546777777777777</v>
      </c>
      <c r="O70" s="32">
        <v>5.8496666666666668</v>
      </c>
      <c r="P70" s="32">
        <v>63.462666666666649</v>
      </c>
      <c r="Q70" s="32">
        <v>63.462666666666649</v>
      </c>
      <c r="R70" s="32">
        <v>0</v>
      </c>
      <c r="S70" s="32">
        <v>184.625</v>
      </c>
      <c r="T70" s="32">
        <v>149.39444444444445</v>
      </c>
      <c r="U70" s="32">
        <v>0</v>
      </c>
      <c r="V70" s="32">
        <v>35.230555555555554</v>
      </c>
      <c r="W70" s="32">
        <v>0</v>
      </c>
      <c r="X70" s="32">
        <v>0</v>
      </c>
      <c r="Y70" s="32">
        <v>0</v>
      </c>
      <c r="Z70" s="32">
        <v>0</v>
      </c>
      <c r="AA70" s="32">
        <v>0</v>
      </c>
      <c r="AB70" s="32">
        <v>0</v>
      </c>
      <c r="AC70" s="32">
        <v>0</v>
      </c>
      <c r="AD70" s="32">
        <v>0</v>
      </c>
      <c r="AE70" s="32">
        <v>0</v>
      </c>
      <c r="AF70" t="s">
        <v>50</v>
      </c>
      <c r="AG70">
        <v>1</v>
      </c>
      <c r="AH70"/>
    </row>
    <row r="71" spans="1:34" x14ac:dyDescent="0.25">
      <c r="A71" t="s">
        <v>223</v>
      </c>
      <c r="B71" t="s">
        <v>123</v>
      </c>
      <c r="C71" t="s">
        <v>155</v>
      </c>
      <c r="D71" t="s">
        <v>183</v>
      </c>
      <c r="E71" s="32">
        <v>73.8</v>
      </c>
      <c r="F71" s="32">
        <v>3.2496657633243005</v>
      </c>
      <c r="G71" s="32">
        <v>3.1094595001505576</v>
      </c>
      <c r="H71" s="32">
        <v>0.87487503763926533</v>
      </c>
      <c r="I71" s="32">
        <v>0.73568503462812407</v>
      </c>
      <c r="J71" s="32">
        <v>239.82533333333336</v>
      </c>
      <c r="K71" s="32">
        <v>229.47811111111113</v>
      </c>
      <c r="L71" s="32">
        <v>64.565777777777782</v>
      </c>
      <c r="M71" s="32">
        <v>54.293555555555557</v>
      </c>
      <c r="N71" s="32">
        <v>5.4722222222222223</v>
      </c>
      <c r="O71" s="32">
        <v>4.8</v>
      </c>
      <c r="P71" s="32">
        <v>14.611111111111111</v>
      </c>
      <c r="Q71" s="32">
        <v>14.536111111111111</v>
      </c>
      <c r="R71" s="32">
        <v>7.4999999999999997E-2</v>
      </c>
      <c r="S71" s="32">
        <v>160.64844444444446</v>
      </c>
      <c r="T71" s="32">
        <v>137.22344444444445</v>
      </c>
      <c r="U71" s="32">
        <v>0</v>
      </c>
      <c r="V71" s="32">
        <v>23.425000000000001</v>
      </c>
      <c r="W71" s="32">
        <v>9.9308888888888873</v>
      </c>
      <c r="X71" s="32">
        <v>0.56855555555555548</v>
      </c>
      <c r="Y71" s="32">
        <v>0</v>
      </c>
      <c r="Z71" s="32">
        <v>0</v>
      </c>
      <c r="AA71" s="32">
        <v>8.091666666666665</v>
      </c>
      <c r="AB71" s="32">
        <v>7.4999999999999997E-2</v>
      </c>
      <c r="AC71" s="32">
        <v>1.1956666666666669</v>
      </c>
      <c r="AD71" s="32">
        <v>0</v>
      </c>
      <c r="AE71" s="32">
        <v>0</v>
      </c>
      <c r="AF71" t="s">
        <v>46</v>
      </c>
      <c r="AG71">
        <v>1</v>
      </c>
      <c r="AH71"/>
    </row>
    <row r="72" spans="1:34" x14ac:dyDescent="0.25">
      <c r="A72" t="s">
        <v>223</v>
      </c>
      <c r="B72" t="s">
        <v>119</v>
      </c>
      <c r="C72" t="s">
        <v>154</v>
      </c>
      <c r="D72" t="s">
        <v>181</v>
      </c>
      <c r="E72" s="32">
        <v>42.888888888888886</v>
      </c>
      <c r="F72" s="32">
        <v>3.3959274611398977</v>
      </c>
      <c r="G72" s="32">
        <v>3.0376580310880841</v>
      </c>
      <c r="H72" s="32">
        <v>1.0752590673575131</v>
      </c>
      <c r="I72" s="32">
        <v>0.72424093264248723</v>
      </c>
      <c r="J72" s="32">
        <v>145.64755555555561</v>
      </c>
      <c r="K72" s="32">
        <v>130.28177777777782</v>
      </c>
      <c r="L72" s="32">
        <v>46.116666666666667</v>
      </c>
      <c r="M72" s="32">
        <v>31.061888888888895</v>
      </c>
      <c r="N72" s="32">
        <v>10.671444444444443</v>
      </c>
      <c r="O72" s="32">
        <v>4.3833333333333337</v>
      </c>
      <c r="P72" s="32">
        <v>26.438777777777776</v>
      </c>
      <c r="Q72" s="32">
        <v>26.127777777777776</v>
      </c>
      <c r="R72" s="32">
        <v>0.311</v>
      </c>
      <c r="S72" s="32">
        <v>73.092111111111151</v>
      </c>
      <c r="T72" s="32">
        <v>62.062888888888928</v>
      </c>
      <c r="U72" s="32">
        <v>1.9204444444444442</v>
      </c>
      <c r="V72" s="32">
        <v>9.1087777777777763</v>
      </c>
      <c r="W72" s="32">
        <v>0</v>
      </c>
      <c r="X72" s="32">
        <v>0</v>
      </c>
      <c r="Y72" s="32">
        <v>0</v>
      </c>
      <c r="Z72" s="32">
        <v>0</v>
      </c>
      <c r="AA72" s="32">
        <v>0</v>
      </c>
      <c r="AB72" s="32">
        <v>0</v>
      </c>
      <c r="AC72" s="32">
        <v>0</v>
      </c>
      <c r="AD72" s="32">
        <v>0</v>
      </c>
      <c r="AE72" s="32">
        <v>0</v>
      </c>
      <c r="AF72" t="s">
        <v>41</v>
      </c>
      <c r="AG72">
        <v>1</v>
      </c>
      <c r="AH72"/>
    </row>
    <row r="73" spans="1:34" x14ac:dyDescent="0.25">
      <c r="A73" t="s">
        <v>223</v>
      </c>
      <c r="B73" t="s">
        <v>100</v>
      </c>
      <c r="C73" t="s">
        <v>162</v>
      </c>
      <c r="D73" t="s">
        <v>182</v>
      </c>
      <c r="E73" s="32">
        <v>82.833333333333329</v>
      </c>
      <c r="F73" s="32">
        <v>2.7510529845741121</v>
      </c>
      <c r="G73" s="32">
        <v>2.4513145539906107</v>
      </c>
      <c r="H73" s="32">
        <v>0.4333226022803488</v>
      </c>
      <c r="I73" s="32">
        <v>0.27047887323943665</v>
      </c>
      <c r="J73" s="32">
        <v>227.87888888888892</v>
      </c>
      <c r="K73" s="32">
        <v>203.05055555555558</v>
      </c>
      <c r="L73" s="32">
        <v>35.893555555555558</v>
      </c>
      <c r="M73" s="32">
        <v>22.404666666666667</v>
      </c>
      <c r="N73" s="32">
        <v>10.369444444444444</v>
      </c>
      <c r="O73" s="32">
        <v>3.1194444444444445</v>
      </c>
      <c r="P73" s="32">
        <v>34.364444444444452</v>
      </c>
      <c r="Q73" s="32">
        <v>23.025000000000006</v>
      </c>
      <c r="R73" s="32">
        <v>11.339444444444444</v>
      </c>
      <c r="S73" s="32">
        <v>157.62088888888891</v>
      </c>
      <c r="T73" s="32">
        <v>154.37355555555558</v>
      </c>
      <c r="U73" s="32">
        <v>0</v>
      </c>
      <c r="V73" s="32">
        <v>3.2473333333333341</v>
      </c>
      <c r="W73" s="32">
        <v>34.462333333333341</v>
      </c>
      <c r="X73" s="32">
        <v>0.1768888888888889</v>
      </c>
      <c r="Y73" s="32">
        <v>0</v>
      </c>
      <c r="Z73" s="32">
        <v>0</v>
      </c>
      <c r="AA73" s="32">
        <v>2.7222222222222219</v>
      </c>
      <c r="AB73" s="32">
        <v>0</v>
      </c>
      <c r="AC73" s="32">
        <v>28.315888888888896</v>
      </c>
      <c r="AD73" s="32">
        <v>0</v>
      </c>
      <c r="AE73" s="32">
        <v>3.2473333333333341</v>
      </c>
      <c r="AF73" t="s">
        <v>22</v>
      </c>
      <c r="AG73">
        <v>1</v>
      </c>
      <c r="AH73"/>
    </row>
    <row r="74" spans="1:34" x14ac:dyDescent="0.25">
      <c r="A74" t="s">
        <v>223</v>
      </c>
      <c r="B74" t="s">
        <v>89</v>
      </c>
      <c r="C74" t="s">
        <v>160</v>
      </c>
      <c r="D74" t="s">
        <v>180</v>
      </c>
      <c r="E74" s="32">
        <v>100.4</v>
      </c>
      <c r="F74" s="32">
        <v>3.107357237715803</v>
      </c>
      <c r="G74" s="32">
        <v>2.9424059318282421</v>
      </c>
      <c r="H74" s="32">
        <v>0.47770030987162454</v>
      </c>
      <c r="I74" s="32">
        <v>0.38407481186365644</v>
      </c>
      <c r="J74" s="32">
        <v>311.97866666666664</v>
      </c>
      <c r="K74" s="32">
        <v>295.41755555555551</v>
      </c>
      <c r="L74" s="32">
        <v>47.961111111111109</v>
      </c>
      <c r="M74" s="32">
        <v>38.56111111111111</v>
      </c>
      <c r="N74" s="32">
        <v>5.3111111111111109</v>
      </c>
      <c r="O74" s="32">
        <v>4.0888888888888886</v>
      </c>
      <c r="P74" s="32">
        <v>68.563888888888897</v>
      </c>
      <c r="Q74" s="32">
        <v>61.402777777777779</v>
      </c>
      <c r="R74" s="32">
        <v>7.1611111111111114</v>
      </c>
      <c r="S74" s="32">
        <v>195.45366666666666</v>
      </c>
      <c r="T74" s="32">
        <v>183.01477777777777</v>
      </c>
      <c r="U74" s="32">
        <v>0</v>
      </c>
      <c r="V74" s="32">
        <v>12.438888888888888</v>
      </c>
      <c r="W74" s="32">
        <v>39.834222222222223</v>
      </c>
      <c r="X74" s="32">
        <v>0.5</v>
      </c>
      <c r="Y74" s="32">
        <v>0.33333333333333331</v>
      </c>
      <c r="Z74" s="32">
        <v>0</v>
      </c>
      <c r="AA74" s="32">
        <v>8.3333333333333329E-2</v>
      </c>
      <c r="AB74" s="32">
        <v>1.9666666666666666</v>
      </c>
      <c r="AC74" s="32">
        <v>36.95088888888889</v>
      </c>
      <c r="AD74" s="32">
        <v>0</v>
      </c>
      <c r="AE74" s="32">
        <v>0</v>
      </c>
      <c r="AF74" t="s">
        <v>11</v>
      </c>
      <c r="AG74">
        <v>1</v>
      </c>
      <c r="AH74"/>
    </row>
    <row r="75" spans="1:34" x14ac:dyDescent="0.25">
      <c r="A75" t="s">
        <v>223</v>
      </c>
      <c r="B75" t="s">
        <v>118</v>
      </c>
      <c r="C75" t="s">
        <v>174</v>
      </c>
      <c r="D75" t="s">
        <v>180</v>
      </c>
      <c r="E75" s="32">
        <v>83.855555555555554</v>
      </c>
      <c r="F75" s="32">
        <v>3.357262488405989</v>
      </c>
      <c r="G75" s="32">
        <v>3.1776162713661056</v>
      </c>
      <c r="H75" s="32">
        <v>0.78479528289386491</v>
      </c>
      <c r="I75" s="32">
        <v>0.66592685835431276</v>
      </c>
      <c r="J75" s="32">
        <v>281.52511111111107</v>
      </c>
      <c r="K75" s="32">
        <v>266.46077777777776</v>
      </c>
      <c r="L75" s="32">
        <v>65.809444444444424</v>
      </c>
      <c r="M75" s="32">
        <v>55.841666666666647</v>
      </c>
      <c r="N75" s="32">
        <v>5.0600000000000005</v>
      </c>
      <c r="O75" s="32">
        <v>4.9077777777777785</v>
      </c>
      <c r="P75" s="32">
        <v>34.620444444444452</v>
      </c>
      <c r="Q75" s="32">
        <v>29.523888888888894</v>
      </c>
      <c r="R75" s="32">
        <v>5.0965555555555548</v>
      </c>
      <c r="S75" s="32">
        <v>181.09522222222222</v>
      </c>
      <c r="T75" s="32">
        <v>178.09100000000001</v>
      </c>
      <c r="U75" s="32">
        <v>3.0042222222222228</v>
      </c>
      <c r="V75" s="32">
        <v>0</v>
      </c>
      <c r="W75" s="32">
        <v>5.4</v>
      </c>
      <c r="X75" s="32">
        <v>0.32055555555555559</v>
      </c>
      <c r="Y75" s="32">
        <v>1.6611111111111112</v>
      </c>
      <c r="Z75" s="32">
        <v>8.3333333333333329E-2</v>
      </c>
      <c r="AA75" s="32">
        <v>1.4944444444444445</v>
      </c>
      <c r="AB75" s="32">
        <v>0</v>
      </c>
      <c r="AC75" s="32">
        <v>1.8405555555555557</v>
      </c>
      <c r="AD75" s="32">
        <v>0</v>
      </c>
      <c r="AE75" s="32">
        <v>0</v>
      </c>
      <c r="AF75" t="s">
        <v>40</v>
      </c>
      <c r="AG75">
        <v>1</v>
      </c>
      <c r="AH75"/>
    </row>
    <row r="76" spans="1:34" x14ac:dyDescent="0.25">
      <c r="A76" t="s">
        <v>223</v>
      </c>
      <c r="B76" t="s">
        <v>129</v>
      </c>
      <c r="C76" t="s">
        <v>163</v>
      </c>
      <c r="D76" t="s">
        <v>179</v>
      </c>
      <c r="E76" s="32">
        <v>83</v>
      </c>
      <c r="F76" s="32">
        <v>3.1017068273092367</v>
      </c>
      <c r="G76" s="32">
        <v>2.8687416331994644</v>
      </c>
      <c r="H76" s="32">
        <v>1.1720214190093707</v>
      </c>
      <c r="I76" s="32">
        <v>0.93905622489959839</v>
      </c>
      <c r="J76" s="32">
        <v>257.44166666666666</v>
      </c>
      <c r="K76" s="32">
        <v>238.10555555555555</v>
      </c>
      <c r="L76" s="32">
        <v>97.277777777777771</v>
      </c>
      <c r="M76" s="32">
        <v>77.941666666666663</v>
      </c>
      <c r="N76" s="32">
        <v>14.536111111111111</v>
      </c>
      <c r="O76" s="32">
        <v>4.8</v>
      </c>
      <c r="P76" s="32">
        <v>22.197222222222223</v>
      </c>
      <c r="Q76" s="32">
        <v>22.197222222222223</v>
      </c>
      <c r="R76" s="32">
        <v>0</v>
      </c>
      <c r="S76" s="32">
        <v>137.96666666666667</v>
      </c>
      <c r="T76" s="32">
        <v>137.67222222222222</v>
      </c>
      <c r="U76" s="32">
        <v>0</v>
      </c>
      <c r="V76" s="32">
        <v>0.29444444444444445</v>
      </c>
      <c r="W76" s="32">
        <v>21.516666666666666</v>
      </c>
      <c r="X76" s="32">
        <v>5.7138888888888886</v>
      </c>
      <c r="Y76" s="32">
        <v>0</v>
      </c>
      <c r="Z76" s="32">
        <v>0</v>
      </c>
      <c r="AA76" s="32">
        <v>1.5916666666666666</v>
      </c>
      <c r="AB76" s="32">
        <v>0</v>
      </c>
      <c r="AC76" s="32">
        <v>14.21111111111111</v>
      </c>
      <c r="AD76" s="32">
        <v>0</v>
      </c>
      <c r="AE76" s="32">
        <v>0</v>
      </c>
      <c r="AF76" t="s">
        <v>52</v>
      </c>
      <c r="AG76">
        <v>1</v>
      </c>
      <c r="AH76"/>
    </row>
    <row r="77" spans="1:34" x14ac:dyDescent="0.25">
      <c r="A77" t="s">
        <v>223</v>
      </c>
      <c r="B77" t="s">
        <v>99</v>
      </c>
      <c r="C77" t="s">
        <v>169</v>
      </c>
      <c r="D77" t="s">
        <v>182</v>
      </c>
      <c r="E77" s="32">
        <v>116.32222222222222</v>
      </c>
      <c r="F77" s="32">
        <v>3.165961409876779</v>
      </c>
      <c r="G77" s="32">
        <v>3.0418807909064856</v>
      </c>
      <c r="H77" s="32">
        <v>0.52079950329544378</v>
      </c>
      <c r="I77" s="32">
        <v>0.39671888432515046</v>
      </c>
      <c r="J77" s="32">
        <v>368.27166666666665</v>
      </c>
      <c r="K77" s="32">
        <v>353.83833333333331</v>
      </c>
      <c r="L77" s="32">
        <v>60.580555555555563</v>
      </c>
      <c r="M77" s="32">
        <v>46.147222222222226</v>
      </c>
      <c r="N77" s="32">
        <v>10.522222222222222</v>
      </c>
      <c r="O77" s="32">
        <v>3.911111111111111</v>
      </c>
      <c r="P77" s="32">
        <v>58.408333333333331</v>
      </c>
      <c r="Q77" s="32">
        <v>58.408333333333331</v>
      </c>
      <c r="R77" s="32">
        <v>0</v>
      </c>
      <c r="S77" s="32">
        <v>249.2827777777778</v>
      </c>
      <c r="T77" s="32">
        <v>188.7138888888889</v>
      </c>
      <c r="U77" s="32">
        <v>0</v>
      </c>
      <c r="V77" s="32">
        <v>60.568888888888885</v>
      </c>
      <c r="W77" s="32">
        <v>6.7555555555555555</v>
      </c>
      <c r="X77" s="32">
        <v>0.62222222222222223</v>
      </c>
      <c r="Y77" s="32">
        <v>0</v>
      </c>
      <c r="Z77" s="32">
        <v>0</v>
      </c>
      <c r="AA77" s="32">
        <v>0.88888888888888884</v>
      </c>
      <c r="AB77" s="32">
        <v>0</v>
      </c>
      <c r="AC77" s="32">
        <v>5.2444444444444445</v>
      </c>
      <c r="AD77" s="32">
        <v>0</v>
      </c>
      <c r="AE77" s="32">
        <v>0</v>
      </c>
      <c r="AF77" t="s">
        <v>21</v>
      </c>
      <c r="AG77">
        <v>1</v>
      </c>
      <c r="AH77"/>
    </row>
    <row r="78" spans="1:34" x14ac:dyDescent="0.25">
      <c r="AH78"/>
    </row>
    <row r="79" spans="1:34" x14ac:dyDescent="0.25">
      <c r="AH79"/>
    </row>
    <row r="80" spans="1:34" x14ac:dyDescent="0.25">
      <c r="AH80"/>
    </row>
    <row r="81" spans="34:34" x14ac:dyDescent="0.25">
      <c r="AH81"/>
    </row>
    <row r="82" spans="34:34" x14ac:dyDescent="0.25">
      <c r="AH82"/>
    </row>
    <row r="83" spans="34:34" x14ac:dyDescent="0.25">
      <c r="AH83"/>
    </row>
    <row r="84" spans="34:34" x14ac:dyDescent="0.25">
      <c r="AH84"/>
    </row>
    <row r="85" spans="34:34" x14ac:dyDescent="0.25">
      <c r="AH85"/>
    </row>
    <row r="86" spans="34:34" x14ac:dyDescent="0.25">
      <c r="AH86"/>
    </row>
    <row r="87" spans="34:34" x14ac:dyDescent="0.25">
      <c r="AH87"/>
    </row>
    <row r="88" spans="34:34" x14ac:dyDescent="0.25">
      <c r="AH88"/>
    </row>
    <row r="89" spans="34:34" x14ac:dyDescent="0.25">
      <c r="AH89"/>
    </row>
    <row r="90" spans="34:34" x14ac:dyDescent="0.25">
      <c r="AH90"/>
    </row>
    <row r="91" spans="34:34" x14ac:dyDescent="0.25">
      <c r="AH91"/>
    </row>
    <row r="92" spans="34:34" x14ac:dyDescent="0.25">
      <c r="AH92"/>
    </row>
    <row r="93" spans="34:34" x14ac:dyDescent="0.25">
      <c r="AH93"/>
    </row>
    <row r="94" spans="34:34" x14ac:dyDescent="0.25">
      <c r="AH94"/>
    </row>
    <row r="95" spans="34:34" x14ac:dyDescent="0.25">
      <c r="AH95"/>
    </row>
    <row r="96" spans="34:34" x14ac:dyDescent="0.25">
      <c r="AH96"/>
    </row>
    <row r="97" spans="34:34" x14ac:dyDescent="0.25">
      <c r="AH97"/>
    </row>
    <row r="98" spans="34:34" x14ac:dyDescent="0.25">
      <c r="AH98"/>
    </row>
    <row r="99" spans="34:34" x14ac:dyDescent="0.25">
      <c r="AH99"/>
    </row>
    <row r="100" spans="34:34" x14ac:dyDescent="0.25">
      <c r="AH100"/>
    </row>
    <row r="101" spans="34:34" x14ac:dyDescent="0.25">
      <c r="AH101"/>
    </row>
    <row r="102" spans="34:34" x14ac:dyDescent="0.25">
      <c r="AH102"/>
    </row>
    <row r="103" spans="34:34" x14ac:dyDescent="0.25">
      <c r="AH103"/>
    </row>
    <row r="104" spans="34:34" x14ac:dyDescent="0.25">
      <c r="AH104"/>
    </row>
    <row r="105" spans="34:34" x14ac:dyDescent="0.25">
      <c r="AH105"/>
    </row>
    <row r="106" spans="34:34" x14ac:dyDescent="0.25">
      <c r="AH106"/>
    </row>
    <row r="107" spans="34:34" x14ac:dyDescent="0.25">
      <c r="AH107"/>
    </row>
    <row r="108" spans="34:34" x14ac:dyDescent="0.25">
      <c r="AH108"/>
    </row>
    <row r="109" spans="34:34" x14ac:dyDescent="0.25">
      <c r="AH109"/>
    </row>
    <row r="110" spans="34:34" x14ac:dyDescent="0.25">
      <c r="AH110"/>
    </row>
    <row r="111" spans="34:34" x14ac:dyDescent="0.25">
      <c r="AH111"/>
    </row>
    <row r="112" spans="34: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55" spans="34:34" x14ac:dyDescent="0.25">
      <c r="AH255"/>
    </row>
    <row r="256" spans="34:34" x14ac:dyDescent="0.25">
      <c r="AH256"/>
    </row>
    <row r="257" spans="34:34" x14ac:dyDescent="0.25">
      <c r="AH257"/>
    </row>
    <row r="258" spans="34:34" x14ac:dyDescent="0.25">
      <c r="AH258"/>
    </row>
    <row r="259" spans="34:34" x14ac:dyDescent="0.25">
      <c r="AH259"/>
    </row>
    <row r="260" spans="34:34" x14ac:dyDescent="0.25">
      <c r="AH260"/>
    </row>
    <row r="261" spans="34:34" x14ac:dyDescent="0.25">
      <c r="AH261"/>
    </row>
    <row r="262" spans="34:34" x14ac:dyDescent="0.25">
      <c r="AH262"/>
    </row>
    <row r="263" spans="34:34" x14ac:dyDescent="0.25">
      <c r="AH263"/>
    </row>
    <row r="264" spans="34:34" x14ac:dyDescent="0.25">
      <c r="AH264"/>
    </row>
    <row r="265" spans="34:34" x14ac:dyDescent="0.25">
      <c r="AH265"/>
    </row>
    <row r="266" spans="34:34" x14ac:dyDescent="0.25">
      <c r="AH266"/>
    </row>
    <row r="267" spans="34:34" x14ac:dyDescent="0.25">
      <c r="AH267"/>
    </row>
    <row r="268" spans="34:34" x14ac:dyDescent="0.25">
      <c r="AH268"/>
    </row>
    <row r="269" spans="34:34" x14ac:dyDescent="0.25">
      <c r="AH269"/>
    </row>
    <row r="270" spans="34:34" x14ac:dyDescent="0.25">
      <c r="AH270"/>
    </row>
    <row r="271" spans="34:34" x14ac:dyDescent="0.25">
      <c r="AH271"/>
    </row>
    <row r="272" spans="34: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6" spans="34:34" x14ac:dyDescent="0.25">
      <c r="AH3376"/>
    </row>
  </sheetData>
  <pageMargins left="0.7" right="0.7" top="0.75" bottom="0.75" header="0.3" footer="0.3"/>
  <pageSetup orientation="portrait" horizontalDpi="1200" verticalDpi="1200" r:id="rId1"/>
  <ignoredErrors>
    <ignoredError sqref="AF2:AF7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376"/>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241</v>
      </c>
      <c r="B1" s="29" t="s">
        <v>308</v>
      </c>
      <c r="C1" s="29" t="s">
        <v>309</v>
      </c>
      <c r="D1" s="29" t="s">
        <v>281</v>
      </c>
      <c r="E1" s="29" t="s">
        <v>282</v>
      </c>
      <c r="F1" s="29" t="s">
        <v>285</v>
      </c>
      <c r="G1" s="29" t="s">
        <v>312</v>
      </c>
      <c r="H1" s="35" t="s">
        <v>313</v>
      </c>
      <c r="I1" s="29" t="s">
        <v>286</v>
      </c>
      <c r="J1" s="29" t="s">
        <v>314</v>
      </c>
      <c r="K1" s="35" t="s">
        <v>315</v>
      </c>
      <c r="L1" s="29" t="s">
        <v>287</v>
      </c>
      <c r="M1" s="29" t="s">
        <v>316</v>
      </c>
      <c r="N1" s="35" t="s">
        <v>317</v>
      </c>
      <c r="O1" s="29" t="s">
        <v>288</v>
      </c>
      <c r="P1" s="29" t="s">
        <v>299</v>
      </c>
      <c r="Q1" s="36" t="s">
        <v>318</v>
      </c>
      <c r="R1" s="29" t="s">
        <v>289</v>
      </c>
      <c r="S1" s="29" t="s">
        <v>300</v>
      </c>
      <c r="T1" s="35" t="s">
        <v>319</v>
      </c>
      <c r="U1" s="29" t="s">
        <v>290</v>
      </c>
      <c r="V1" s="29" t="s">
        <v>301</v>
      </c>
      <c r="W1" s="35" t="s">
        <v>320</v>
      </c>
      <c r="X1" s="29" t="s">
        <v>291</v>
      </c>
      <c r="Y1" s="29" t="s">
        <v>302</v>
      </c>
      <c r="Z1" s="35" t="s">
        <v>325</v>
      </c>
      <c r="AA1" s="29" t="s">
        <v>293</v>
      </c>
      <c r="AB1" s="29" t="s">
        <v>303</v>
      </c>
      <c r="AC1" s="35" t="s">
        <v>324</v>
      </c>
      <c r="AD1" s="29" t="s">
        <v>295</v>
      </c>
      <c r="AE1" s="29" t="s">
        <v>304</v>
      </c>
      <c r="AF1" s="35" t="s">
        <v>322</v>
      </c>
      <c r="AG1" s="29" t="s">
        <v>296</v>
      </c>
      <c r="AH1" s="29" t="s">
        <v>305</v>
      </c>
      <c r="AI1" s="35" t="s">
        <v>323</v>
      </c>
      <c r="AJ1" s="29" t="s">
        <v>297</v>
      </c>
      <c r="AK1" s="29" t="s">
        <v>306</v>
      </c>
      <c r="AL1" s="35" t="s">
        <v>326</v>
      </c>
      <c r="AM1" s="29" t="s">
        <v>307</v>
      </c>
      <c r="AN1" s="31" t="s">
        <v>235</v>
      </c>
    </row>
    <row r="2" spans="1:51" x14ac:dyDescent="0.25">
      <c r="A2" t="s">
        <v>223</v>
      </c>
      <c r="B2" t="s">
        <v>135</v>
      </c>
      <c r="C2" t="s">
        <v>176</v>
      </c>
      <c r="D2" t="s">
        <v>180</v>
      </c>
      <c r="E2" s="32">
        <v>55.355555555555554</v>
      </c>
      <c r="F2" s="32">
        <v>197.82677777777778</v>
      </c>
      <c r="G2" s="32">
        <v>2.1647777777777777</v>
      </c>
      <c r="H2" s="37">
        <v>1.0942794509899514E-2</v>
      </c>
      <c r="I2" s="32">
        <v>192.19622222222222</v>
      </c>
      <c r="J2" s="32">
        <v>2.1647777777777777</v>
      </c>
      <c r="K2" s="37">
        <v>1.1263373196143293E-2</v>
      </c>
      <c r="L2" s="32">
        <v>49.794222222222217</v>
      </c>
      <c r="M2" s="32">
        <v>0.19055555555555553</v>
      </c>
      <c r="N2" s="37">
        <v>3.8268607692101718E-3</v>
      </c>
      <c r="O2" s="32">
        <v>44.163666666666664</v>
      </c>
      <c r="P2" s="32">
        <v>0.19055555555555553</v>
      </c>
      <c r="Q2" s="37">
        <v>4.3147584867399792E-3</v>
      </c>
      <c r="R2" s="32">
        <v>0</v>
      </c>
      <c r="S2" s="32">
        <v>0</v>
      </c>
      <c r="T2" s="37" t="s">
        <v>321</v>
      </c>
      <c r="U2" s="32">
        <v>5.6305555555555555</v>
      </c>
      <c r="V2" s="32">
        <v>0</v>
      </c>
      <c r="W2" s="37">
        <v>0</v>
      </c>
      <c r="X2" s="32">
        <v>1.9678888888888888</v>
      </c>
      <c r="Y2" s="32">
        <v>1.6123333333333332</v>
      </c>
      <c r="Z2" s="37">
        <v>0.81932132572977245</v>
      </c>
      <c r="AA2" s="32">
        <v>0</v>
      </c>
      <c r="AB2" s="32">
        <v>0</v>
      </c>
      <c r="AC2" s="37" t="s">
        <v>321</v>
      </c>
      <c r="AD2" s="32">
        <v>113.26511111111111</v>
      </c>
      <c r="AE2" s="32">
        <v>0.36188888888888887</v>
      </c>
      <c r="AF2" s="37">
        <v>3.1950605560602165E-3</v>
      </c>
      <c r="AG2" s="32">
        <v>9.3722222222222218</v>
      </c>
      <c r="AH2" s="32">
        <v>0</v>
      </c>
      <c r="AI2" s="37">
        <v>0</v>
      </c>
      <c r="AJ2" s="32">
        <v>23.427333333333333</v>
      </c>
      <c r="AK2" s="32">
        <v>0</v>
      </c>
      <c r="AL2" s="37">
        <v>0</v>
      </c>
      <c r="AM2" t="s">
        <v>58</v>
      </c>
      <c r="AN2" s="34">
        <v>1</v>
      </c>
      <c r="AX2"/>
      <c r="AY2"/>
    </row>
    <row r="3" spans="1:51" x14ac:dyDescent="0.25">
      <c r="A3" t="s">
        <v>223</v>
      </c>
      <c r="B3" t="s">
        <v>149</v>
      </c>
      <c r="C3" t="s">
        <v>163</v>
      </c>
      <c r="D3" t="s">
        <v>179</v>
      </c>
      <c r="E3" s="32">
        <v>53.477777777777774</v>
      </c>
      <c r="F3" s="32">
        <v>171.54444444444442</v>
      </c>
      <c r="G3" s="32">
        <v>0</v>
      </c>
      <c r="H3" s="37">
        <v>0</v>
      </c>
      <c r="I3" s="32">
        <v>159.5361111111111</v>
      </c>
      <c r="J3" s="32">
        <v>0</v>
      </c>
      <c r="K3" s="37">
        <v>0</v>
      </c>
      <c r="L3" s="32">
        <v>52.761111111111113</v>
      </c>
      <c r="M3" s="32">
        <v>0</v>
      </c>
      <c r="N3" s="37">
        <v>0</v>
      </c>
      <c r="O3" s="32">
        <v>40.75277777777778</v>
      </c>
      <c r="P3" s="32">
        <v>0</v>
      </c>
      <c r="Q3" s="37">
        <v>0</v>
      </c>
      <c r="R3" s="32">
        <v>7.0027777777777782</v>
      </c>
      <c r="S3" s="32">
        <v>0</v>
      </c>
      <c r="T3" s="37">
        <v>0</v>
      </c>
      <c r="U3" s="32">
        <v>5.0055555555555555</v>
      </c>
      <c r="V3" s="32">
        <v>0</v>
      </c>
      <c r="W3" s="37">
        <v>0</v>
      </c>
      <c r="X3" s="32">
        <v>15.41388888888889</v>
      </c>
      <c r="Y3" s="32">
        <v>0</v>
      </c>
      <c r="Z3" s="37">
        <v>0</v>
      </c>
      <c r="AA3" s="32">
        <v>0</v>
      </c>
      <c r="AB3" s="32">
        <v>0</v>
      </c>
      <c r="AC3" s="37" t="s">
        <v>321</v>
      </c>
      <c r="AD3" s="32">
        <v>103.36944444444444</v>
      </c>
      <c r="AE3" s="32">
        <v>0</v>
      </c>
      <c r="AF3" s="37">
        <v>0</v>
      </c>
      <c r="AG3" s="32">
        <v>0</v>
      </c>
      <c r="AH3" s="32">
        <v>0</v>
      </c>
      <c r="AI3" s="37" t="s">
        <v>321</v>
      </c>
      <c r="AJ3" s="32">
        <v>0</v>
      </c>
      <c r="AK3" s="32">
        <v>0</v>
      </c>
      <c r="AL3" s="37" t="s">
        <v>321</v>
      </c>
      <c r="AM3" t="s">
        <v>73</v>
      </c>
      <c r="AN3" s="34">
        <v>1</v>
      </c>
      <c r="AX3"/>
      <c r="AY3"/>
    </row>
    <row r="4" spans="1:51" x14ac:dyDescent="0.25">
      <c r="A4" t="s">
        <v>223</v>
      </c>
      <c r="B4" t="s">
        <v>112</v>
      </c>
      <c r="C4" t="s">
        <v>160</v>
      </c>
      <c r="D4" t="s">
        <v>180</v>
      </c>
      <c r="E4" s="32">
        <v>30.266666666666666</v>
      </c>
      <c r="F4" s="32">
        <v>115.72777777777777</v>
      </c>
      <c r="G4" s="32">
        <v>5.9944444444444445</v>
      </c>
      <c r="H4" s="37">
        <v>5.1797801353751623E-2</v>
      </c>
      <c r="I4" s="32">
        <v>110.03888888888889</v>
      </c>
      <c r="J4" s="32">
        <v>5.9944444444444445</v>
      </c>
      <c r="K4" s="37">
        <v>5.4475690412480432E-2</v>
      </c>
      <c r="L4" s="32">
        <v>32.844444444444441</v>
      </c>
      <c r="M4" s="32">
        <v>0</v>
      </c>
      <c r="N4" s="37">
        <v>0</v>
      </c>
      <c r="O4" s="32">
        <v>27.155555555555555</v>
      </c>
      <c r="P4" s="32">
        <v>0</v>
      </c>
      <c r="Q4" s="37">
        <v>0</v>
      </c>
      <c r="R4" s="32">
        <v>0</v>
      </c>
      <c r="S4" s="32">
        <v>0</v>
      </c>
      <c r="T4" s="37" t="s">
        <v>321</v>
      </c>
      <c r="U4" s="32">
        <v>5.6888888888888891</v>
      </c>
      <c r="V4" s="32">
        <v>0</v>
      </c>
      <c r="W4" s="37">
        <v>0</v>
      </c>
      <c r="X4" s="32">
        <v>0</v>
      </c>
      <c r="Y4" s="32">
        <v>0</v>
      </c>
      <c r="Z4" s="37" t="s">
        <v>321</v>
      </c>
      <c r="AA4" s="32">
        <v>0</v>
      </c>
      <c r="AB4" s="32">
        <v>0</v>
      </c>
      <c r="AC4" s="37" t="s">
        <v>321</v>
      </c>
      <c r="AD4" s="32">
        <v>76</v>
      </c>
      <c r="AE4" s="32">
        <v>5.9944444444444445</v>
      </c>
      <c r="AF4" s="37">
        <v>7.8874269005847958E-2</v>
      </c>
      <c r="AG4" s="32">
        <v>0</v>
      </c>
      <c r="AH4" s="32">
        <v>0</v>
      </c>
      <c r="AI4" s="37" t="s">
        <v>321</v>
      </c>
      <c r="AJ4" s="32">
        <v>6.8833333333333337</v>
      </c>
      <c r="AK4" s="32">
        <v>0</v>
      </c>
      <c r="AL4" s="37">
        <v>0</v>
      </c>
      <c r="AM4" t="s">
        <v>34</v>
      </c>
      <c r="AN4" s="34">
        <v>1</v>
      </c>
      <c r="AX4"/>
      <c r="AY4"/>
    </row>
    <row r="5" spans="1:51" x14ac:dyDescent="0.25">
      <c r="A5" t="s">
        <v>223</v>
      </c>
      <c r="B5" t="s">
        <v>96</v>
      </c>
      <c r="C5" t="s">
        <v>168</v>
      </c>
      <c r="D5" t="s">
        <v>182</v>
      </c>
      <c r="E5" s="32">
        <v>92.37777777777778</v>
      </c>
      <c r="F5" s="32">
        <v>359.28644444444444</v>
      </c>
      <c r="G5" s="32">
        <v>85.983888888888885</v>
      </c>
      <c r="H5" s="37">
        <v>0.23931848868343364</v>
      </c>
      <c r="I5" s="32">
        <v>341.4475555555556</v>
      </c>
      <c r="J5" s="32">
        <v>85.983888888888885</v>
      </c>
      <c r="K5" s="37">
        <v>0.2518216560343739</v>
      </c>
      <c r="L5" s="32">
        <v>85.797888888888906</v>
      </c>
      <c r="M5" s="32">
        <v>13.414777777777783</v>
      </c>
      <c r="N5" s="37">
        <v>0.15635323842466989</v>
      </c>
      <c r="O5" s="32">
        <v>67.959000000000017</v>
      </c>
      <c r="P5" s="32">
        <v>13.414777777777783</v>
      </c>
      <c r="Q5" s="37">
        <v>0.19739516146173103</v>
      </c>
      <c r="R5" s="32">
        <v>9.8388888888888886</v>
      </c>
      <c r="S5" s="32">
        <v>0</v>
      </c>
      <c r="T5" s="37">
        <v>0</v>
      </c>
      <c r="U5" s="32">
        <v>8</v>
      </c>
      <c r="V5" s="32">
        <v>0</v>
      </c>
      <c r="W5" s="37">
        <v>0</v>
      </c>
      <c r="X5" s="32">
        <v>38.882999999999996</v>
      </c>
      <c r="Y5" s="32">
        <v>28.694111111111109</v>
      </c>
      <c r="Z5" s="37">
        <v>0.73796031970555542</v>
      </c>
      <c r="AA5" s="32">
        <v>0</v>
      </c>
      <c r="AB5" s="32">
        <v>0</v>
      </c>
      <c r="AC5" s="37" t="s">
        <v>321</v>
      </c>
      <c r="AD5" s="32">
        <v>234.60555555555555</v>
      </c>
      <c r="AE5" s="32">
        <v>43.875</v>
      </c>
      <c r="AF5" s="37">
        <v>0.18701603163702668</v>
      </c>
      <c r="AG5" s="32">
        <v>0</v>
      </c>
      <c r="AH5" s="32">
        <v>0</v>
      </c>
      <c r="AI5" s="37" t="s">
        <v>321</v>
      </c>
      <c r="AJ5" s="32">
        <v>0</v>
      </c>
      <c r="AK5" s="32">
        <v>0</v>
      </c>
      <c r="AL5" s="37" t="s">
        <v>321</v>
      </c>
      <c r="AM5" t="s">
        <v>18</v>
      </c>
      <c r="AN5" s="34">
        <v>1</v>
      </c>
      <c r="AX5"/>
      <c r="AY5"/>
    </row>
    <row r="6" spans="1:51" x14ac:dyDescent="0.25">
      <c r="A6" t="s">
        <v>223</v>
      </c>
      <c r="B6" t="s">
        <v>128</v>
      </c>
      <c r="C6" t="s">
        <v>170</v>
      </c>
      <c r="D6" t="s">
        <v>182</v>
      </c>
      <c r="E6" s="32">
        <v>76.233333333333334</v>
      </c>
      <c r="F6" s="32">
        <v>280.99655555555557</v>
      </c>
      <c r="G6" s="32">
        <v>34.979555555555564</v>
      </c>
      <c r="H6" s="37">
        <v>0.12448393001258617</v>
      </c>
      <c r="I6" s="32">
        <v>264.74099999999999</v>
      </c>
      <c r="J6" s="32">
        <v>34.979555555555564</v>
      </c>
      <c r="K6" s="37">
        <v>0.13212745874479423</v>
      </c>
      <c r="L6" s="32">
        <v>50.096888888888891</v>
      </c>
      <c r="M6" s="32">
        <v>0.60299999999999998</v>
      </c>
      <c r="N6" s="37">
        <v>1.2036675597508826E-2</v>
      </c>
      <c r="O6" s="32">
        <v>39.163555555555554</v>
      </c>
      <c r="P6" s="32">
        <v>0.60299999999999998</v>
      </c>
      <c r="Q6" s="37">
        <v>1.5396967702399057E-2</v>
      </c>
      <c r="R6" s="32">
        <v>5.4222222222222225</v>
      </c>
      <c r="S6" s="32">
        <v>0</v>
      </c>
      <c r="T6" s="37">
        <v>0</v>
      </c>
      <c r="U6" s="32">
        <v>5.5111111111111111</v>
      </c>
      <c r="V6" s="32">
        <v>0</v>
      </c>
      <c r="W6" s="37">
        <v>0</v>
      </c>
      <c r="X6" s="32">
        <v>36.179333333333325</v>
      </c>
      <c r="Y6" s="32">
        <v>3.8543333333333334</v>
      </c>
      <c r="Z6" s="37">
        <v>0.10653411708341781</v>
      </c>
      <c r="AA6" s="32">
        <v>5.322222222222222</v>
      </c>
      <c r="AB6" s="32">
        <v>0</v>
      </c>
      <c r="AC6" s="37">
        <v>0</v>
      </c>
      <c r="AD6" s="32">
        <v>167.24255555555555</v>
      </c>
      <c r="AE6" s="32">
        <v>30.522222222222233</v>
      </c>
      <c r="AF6" s="37">
        <v>0.18250272558220501</v>
      </c>
      <c r="AG6" s="32">
        <v>0</v>
      </c>
      <c r="AH6" s="32">
        <v>0</v>
      </c>
      <c r="AI6" s="37" t="s">
        <v>321</v>
      </c>
      <c r="AJ6" s="32">
        <v>22.155555555555555</v>
      </c>
      <c r="AK6" s="32">
        <v>0</v>
      </c>
      <c r="AL6" s="37">
        <v>0</v>
      </c>
      <c r="AM6" t="s">
        <v>51</v>
      </c>
      <c r="AN6" s="34">
        <v>1</v>
      </c>
      <c r="AX6"/>
      <c r="AY6"/>
    </row>
    <row r="7" spans="1:51" x14ac:dyDescent="0.25">
      <c r="A7" t="s">
        <v>223</v>
      </c>
      <c r="B7" t="s">
        <v>115</v>
      </c>
      <c r="C7" t="s">
        <v>173</v>
      </c>
      <c r="D7" t="s">
        <v>179</v>
      </c>
      <c r="E7" s="32">
        <v>86.2</v>
      </c>
      <c r="F7" s="32">
        <v>343.06700000000001</v>
      </c>
      <c r="G7" s="32">
        <v>160.03444444444443</v>
      </c>
      <c r="H7" s="37">
        <v>0.46648160401450572</v>
      </c>
      <c r="I7" s="32">
        <v>307.23144444444449</v>
      </c>
      <c r="J7" s="32">
        <v>154.96555555555557</v>
      </c>
      <c r="K7" s="37">
        <v>0.50439353900045669</v>
      </c>
      <c r="L7" s="32">
        <v>82.463333333333324</v>
      </c>
      <c r="M7" s="32">
        <v>13.004999999999999</v>
      </c>
      <c r="N7" s="37">
        <v>0.15770645539431666</v>
      </c>
      <c r="O7" s="32">
        <v>47.25</v>
      </c>
      <c r="P7" s="32">
        <v>8.5583333333333336</v>
      </c>
      <c r="Q7" s="37">
        <v>0.18112874779541446</v>
      </c>
      <c r="R7" s="32">
        <v>29.880000000000003</v>
      </c>
      <c r="S7" s="32">
        <v>4.4466666666666663</v>
      </c>
      <c r="T7" s="37">
        <v>0.14881749219098614</v>
      </c>
      <c r="U7" s="32">
        <v>5.333333333333333</v>
      </c>
      <c r="V7" s="32">
        <v>0</v>
      </c>
      <c r="W7" s="37">
        <v>0</v>
      </c>
      <c r="X7" s="32">
        <v>59.042222222222222</v>
      </c>
      <c r="Y7" s="32">
        <v>44.580555555555556</v>
      </c>
      <c r="Z7" s="37">
        <v>0.75506229063946706</v>
      </c>
      <c r="AA7" s="32">
        <v>0.62222222222222223</v>
      </c>
      <c r="AB7" s="32">
        <v>0.62222222222222223</v>
      </c>
      <c r="AC7" s="37">
        <v>1</v>
      </c>
      <c r="AD7" s="32">
        <v>173.28222222222223</v>
      </c>
      <c r="AE7" s="32">
        <v>101.82666666666667</v>
      </c>
      <c r="AF7" s="37">
        <v>0.58763481539428286</v>
      </c>
      <c r="AG7" s="32">
        <v>17.634777777777778</v>
      </c>
      <c r="AH7" s="32">
        <v>0</v>
      </c>
      <c r="AI7" s="37">
        <v>0</v>
      </c>
      <c r="AJ7" s="32">
        <v>10.022222222222222</v>
      </c>
      <c r="AK7" s="32">
        <v>0</v>
      </c>
      <c r="AL7" s="37">
        <v>0</v>
      </c>
      <c r="AM7" t="s">
        <v>37</v>
      </c>
      <c r="AN7" s="34">
        <v>1</v>
      </c>
      <c r="AX7"/>
      <c r="AY7"/>
    </row>
    <row r="8" spans="1:51" x14ac:dyDescent="0.25">
      <c r="A8" t="s">
        <v>223</v>
      </c>
      <c r="B8" t="s">
        <v>77</v>
      </c>
      <c r="C8" t="s">
        <v>168</v>
      </c>
      <c r="D8" t="s">
        <v>182</v>
      </c>
      <c r="E8" s="32">
        <v>192.8111111111111</v>
      </c>
      <c r="F8" s="32">
        <v>596.99944444444441</v>
      </c>
      <c r="G8" s="32">
        <v>48.203666666666663</v>
      </c>
      <c r="H8" s="37">
        <v>8.0743235383617523E-2</v>
      </c>
      <c r="I8" s="32">
        <v>591.27533333333326</v>
      </c>
      <c r="J8" s="32">
        <v>48.203666666666663</v>
      </c>
      <c r="K8" s="37">
        <v>8.1524907178043393E-2</v>
      </c>
      <c r="L8" s="32">
        <v>82.50355555555555</v>
      </c>
      <c r="M8" s="32">
        <v>4.7972222222222225</v>
      </c>
      <c r="N8" s="37">
        <v>5.8145642208012591E-2</v>
      </c>
      <c r="O8" s="32">
        <v>76.779444444444437</v>
      </c>
      <c r="P8" s="32">
        <v>4.7972222222222225</v>
      </c>
      <c r="Q8" s="37">
        <v>6.2480553967714167E-2</v>
      </c>
      <c r="R8" s="32">
        <v>0</v>
      </c>
      <c r="S8" s="32">
        <v>0</v>
      </c>
      <c r="T8" s="37" t="s">
        <v>321</v>
      </c>
      <c r="U8" s="32">
        <v>5.724111111111112</v>
      </c>
      <c r="V8" s="32">
        <v>0</v>
      </c>
      <c r="W8" s="37">
        <v>0</v>
      </c>
      <c r="X8" s="32">
        <v>118.91788888888894</v>
      </c>
      <c r="Y8" s="32">
        <v>25.487222222222215</v>
      </c>
      <c r="Z8" s="37">
        <v>0.21432622509836372</v>
      </c>
      <c r="AA8" s="32">
        <v>0</v>
      </c>
      <c r="AB8" s="32">
        <v>0</v>
      </c>
      <c r="AC8" s="37" t="s">
        <v>321</v>
      </c>
      <c r="AD8" s="32">
        <v>395.57799999999986</v>
      </c>
      <c r="AE8" s="32">
        <v>17.919222222222224</v>
      </c>
      <c r="AF8" s="37">
        <v>4.5298834167274801E-2</v>
      </c>
      <c r="AG8" s="32">
        <v>0</v>
      </c>
      <c r="AH8" s="32">
        <v>0</v>
      </c>
      <c r="AI8" s="37" t="s">
        <v>321</v>
      </c>
      <c r="AJ8" s="32">
        <v>0</v>
      </c>
      <c r="AK8" s="32">
        <v>0</v>
      </c>
      <c r="AL8" s="37" t="s">
        <v>321</v>
      </c>
      <c r="AM8" t="s">
        <v>72</v>
      </c>
      <c r="AN8" s="34">
        <v>1</v>
      </c>
      <c r="AX8"/>
      <c r="AY8"/>
    </row>
    <row r="9" spans="1:51" x14ac:dyDescent="0.25">
      <c r="A9" t="s">
        <v>223</v>
      </c>
      <c r="B9" t="s">
        <v>138</v>
      </c>
      <c r="C9" t="s">
        <v>168</v>
      </c>
      <c r="D9" t="s">
        <v>182</v>
      </c>
      <c r="E9" s="32">
        <v>27.655555555555555</v>
      </c>
      <c r="F9" s="32">
        <v>128.78055555555557</v>
      </c>
      <c r="G9" s="32">
        <v>0</v>
      </c>
      <c r="H9" s="37">
        <v>0</v>
      </c>
      <c r="I9" s="32">
        <v>115.58055555555556</v>
      </c>
      <c r="J9" s="32">
        <v>0</v>
      </c>
      <c r="K9" s="37">
        <v>0</v>
      </c>
      <c r="L9" s="32">
        <v>42.080555555555556</v>
      </c>
      <c r="M9" s="32">
        <v>0</v>
      </c>
      <c r="N9" s="37">
        <v>0</v>
      </c>
      <c r="O9" s="32">
        <v>28.880555555555556</v>
      </c>
      <c r="P9" s="32">
        <v>0</v>
      </c>
      <c r="Q9" s="37">
        <v>0</v>
      </c>
      <c r="R9" s="32">
        <v>7.9555555555555557</v>
      </c>
      <c r="S9" s="32">
        <v>0</v>
      </c>
      <c r="T9" s="37">
        <v>0</v>
      </c>
      <c r="U9" s="32">
        <v>5.2444444444444445</v>
      </c>
      <c r="V9" s="32">
        <v>0</v>
      </c>
      <c r="W9" s="37">
        <v>0</v>
      </c>
      <c r="X9" s="32">
        <v>0</v>
      </c>
      <c r="Y9" s="32">
        <v>0</v>
      </c>
      <c r="Z9" s="37" t="s">
        <v>321</v>
      </c>
      <c r="AA9" s="32">
        <v>0</v>
      </c>
      <c r="AB9" s="32">
        <v>0</v>
      </c>
      <c r="AC9" s="37" t="s">
        <v>321</v>
      </c>
      <c r="AD9" s="32">
        <v>86.7</v>
      </c>
      <c r="AE9" s="32">
        <v>0</v>
      </c>
      <c r="AF9" s="37">
        <v>0</v>
      </c>
      <c r="AG9" s="32">
        <v>0</v>
      </c>
      <c r="AH9" s="32">
        <v>0</v>
      </c>
      <c r="AI9" s="37" t="s">
        <v>321</v>
      </c>
      <c r="AJ9" s="32">
        <v>0</v>
      </c>
      <c r="AK9" s="32">
        <v>0</v>
      </c>
      <c r="AL9" s="37" t="s">
        <v>321</v>
      </c>
      <c r="AM9" t="s">
        <v>61</v>
      </c>
      <c r="AN9" s="34">
        <v>1</v>
      </c>
      <c r="AX9"/>
      <c r="AY9"/>
    </row>
    <row r="10" spans="1:51" x14ac:dyDescent="0.25">
      <c r="A10" t="s">
        <v>223</v>
      </c>
      <c r="B10" t="s">
        <v>113</v>
      </c>
      <c r="C10" t="s">
        <v>160</v>
      </c>
      <c r="D10" t="s">
        <v>180</v>
      </c>
      <c r="E10" s="32">
        <v>75.011111111111106</v>
      </c>
      <c r="F10" s="32">
        <v>252.4928888888889</v>
      </c>
      <c r="G10" s="32">
        <v>0</v>
      </c>
      <c r="H10" s="37">
        <v>0</v>
      </c>
      <c r="I10" s="32">
        <v>239.21788888888889</v>
      </c>
      <c r="J10" s="32">
        <v>0</v>
      </c>
      <c r="K10" s="37">
        <v>0</v>
      </c>
      <c r="L10" s="32">
        <v>61.644222222222218</v>
      </c>
      <c r="M10" s="32">
        <v>0</v>
      </c>
      <c r="N10" s="37">
        <v>0</v>
      </c>
      <c r="O10" s="32">
        <v>48.36922222222222</v>
      </c>
      <c r="P10" s="32">
        <v>0</v>
      </c>
      <c r="Q10" s="37">
        <v>0</v>
      </c>
      <c r="R10" s="32">
        <v>5.3166666666666664</v>
      </c>
      <c r="S10" s="32">
        <v>0</v>
      </c>
      <c r="T10" s="37">
        <v>0</v>
      </c>
      <c r="U10" s="32">
        <v>7.958333333333333</v>
      </c>
      <c r="V10" s="32">
        <v>0</v>
      </c>
      <c r="W10" s="37">
        <v>0</v>
      </c>
      <c r="X10" s="32">
        <v>43.730555555555554</v>
      </c>
      <c r="Y10" s="32">
        <v>0</v>
      </c>
      <c r="Z10" s="37">
        <v>0</v>
      </c>
      <c r="AA10" s="32">
        <v>0</v>
      </c>
      <c r="AB10" s="32">
        <v>0</v>
      </c>
      <c r="AC10" s="37" t="s">
        <v>321</v>
      </c>
      <c r="AD10" s="32">
        <v>106.7958888888889</v>
      </c>
      <c r="AE10" s="32">
        <v>0</v>
      </c>
      <c r="AF10" s="37">
        <v>0</v>
      </c>
      <c r="AG10" s="32">
        <v>40.322222222222223</v>
      </c>
      <c r="AH10" s="32">
        <v>0</v>
      </c>
      <c r="AI10" s="37">
        <v>0</v>
      </c>
      <c r="AJ10" s="32">
        <v>0</v>
      </c>
      <c r="AK10" s="32">
        <v>0</v>
      </c>
      <c r="AL10" s="37" t="s">
        <v>321</v>
      </c>
      <c r="AM10" t="s">
        <v>35</v>
      </c>
      <c r="AN10" s="34">
        <v>1</v>
      </c>
      <c r="AX10"/>
      <c r="AY10"/>
    </row>
    <row r="11" spans="1:51" x14ac:dyDescent="0.25">
      <c r="A11" t="s">
        <v>223</v>
      </c>
      <c r="B11" t="s">
        <v>84</v>
      </c>
      <c r="C11" t="s">
        <v>158</v>
      </c>
      <c r="D11" t="s">
        <v>182</v>
      </c>
      <c r="E11" s="32">
        <v>105.74444444444444</v>
      </c>
      <c r="F11" s="32">
        <v>490.41666666666669</v>
      </c>
      <c r="G11" s="32">
        <v>0</v>
      </c>
      <c r="H11" s="37">
        <v>0</v>
      </c>
      <c r="I11" s="32">
        <v>442.99166666666662</v>
      </c>
      <c r="J11" s="32">
        <v>0</v>
      </c>
      <c r="K11" s="37">
        <v>0</v>
      </c>
      <c r="L11" s="32">
        <v>109.94166666666666</v>
      </c>
      <c r="M11" s="32">
        <v>0</v>
      </c>
      <c r="N11" s="37">
        <v>0</v>
      </c>
      <c r="O11" s="32">
        <v>62.516666666666666</v>
      </c>
      <c r="P11" s="32">
        <v>0</v>
      </c>
      <c r="Q11" s="37">
        <v>0</v>
      </c>
      <c r="R11" s="32">
        <v>35.544444444444444</v>
      </c>
      <c r="S11" s="32">
        <v>0</v>
      </c>
      <c r="T11" s="37">
        <v>0</v>
      </c>
      <c r="U11" s="32">
        <v>11.880555555555556</v>
      </c>
      <c r="V11" s="32">
        <v>0</v>
      </c>
      <c r="W11" s="37">
        <v>0</v>
      </c>
      <c r="X11" s="32">
        <v>68.155555555555551</v>
      </c>
      <c r="Y11" s="32">
        <v>0</v>
      </c>
      <c r="Z11" s="37">
        <v>0</v>
      </c>
      <c r="AA11" s="32">
        <v>0</v>
      </c>
      <c r="AB11" s="32">
        <v>0</v>
      </c>
      <c r="AC11" s="37" t="s">
        <v>321</v>
      </c>
      <c r="AD11" s="32">
        <v>255.3138888888889</v>
      </c>
      <c r="AE11" s="32">
        <v>0</v>
      </c>
      <c r="AF11" s="37">
        <v>0</v>
      </c>
      <c r="AG11" s="32">
        <v>0</v>
      </c>
      <c r="AH11" s="32">
        <v>0</v>
      </c>
      <c r="AI11" s="37" t="s">
        <v>321</v>
      </c>
      <c r="AJ11" s="32">
        <v>57.005555555555553</v>
      </c>
      <c r="AK11" s="32">
        <v>0</v>
      </c>
      <c r="AL11" s="37">
        <v>0</v>
      </c>
      <c r="AM11" t="s">
        <v>6</v>
      </c>
      <c r="AN11" s="34">
        <v>1</v>
      </c>
      <c r="AX11"/>
      <c r="AY11"/>
    </row>
    <row r="12" spans="1:51" x14ac:dyDescent="0.25">
      <c r="A12" t="s">
        <v>223</v>
      </c>
      <c r="B12" t="s">
        <v>92</v>
      </c>
      <c r="C12" t="s">
        <v>167</v>
      </c>
      <c r="D12" t="s">
        <v>182</v>
      </c>
      <c r="E12" s="32">
        <v>141.65555555555557</v>
      </c>
      <c r="F12" s="32">
        <v>566.54999999999995</v>
      </c>
      <c r="G12" s="32">
        <v>0.1388888888888889</v>
      </c>
      <c r="H12" s="37">
        <v>2.4514851096794443E-4</v>
      </c>
      <c r="I12" s="32">
        <v>532.48888888888882</v>
      </c>
      <c r="J12" s="32">
        <v>3.3333333333333333E-2</v>
      </c>
      <c r="K12" s="37">
        <v>6.259911526583758E-5</v>
      </c>
      <c r="L12" s="32">
        <v>106.36388888888888</v>
      </c>
      <c r="M12" s="32">
        <v>3.3333333333333333E-2</v>
      </c>
      <c r="N12" s="37">
        <v>3.1338956935050014E-4</v>
      </c>
      <c r="O12" s="32">
        <v>80.888888888888886</v>
      </c>
      <c r="P12" s="32">
        <v>3.3333333333333333E-2</v>
      </c>
      <c r="Q12" s="37">
        <v>4.1208791208791209E-4</v>
      </c>
      <c r="R12" s="32">
        <v>20.363888888888887</v>
      </c>
      <c r="S12" s="32">
        <v>0</v>
      </c>
      <c r="T12" s="37">
        <v>0</v>
      </c>
      <c r="U12" s="32">
        <v>5.1111111111111107</v>
      </c>
      <c r="V12" s="32">
        <v>0</v>
      </c>
      <c r="W12" s="37">
        <v>0</v>
      </c>
      <c r="X12" s="32">
        <v>53.37222222222222</v>
      </c>
      <c r="Y12" s="32">
        <v>0</v>
      </c>
      <c r="Z12" s="37">
        <v>0</v>
      </c>
      <c r="AA12" s="32">
        <v>8.5861111111111104</v>
      </c>
      <c r="AB12" s="32">
        <v>0.10555555555555556</v>
      </c>
      <c r="AC12" s="37">
        <v>1.2293756065998061E-2</v>
      </c>
      <c r="AD12" s="32">
        <v>380.68055555555554</v>
      </c>
      <c r="AE12" s="32">
        <v>0</v>
      </c>
      <c r="AF12" s="37">
        <v>0</v>
      </c>
      <c r="AG12" s="32">
        <v>0</v>
      </c>
      <c r="AH12" s="32">
        <v>0</v>
      </c>
      <c r="AI12" s="37" t="s">
        <v>321</v>
      </c>
      <c r="AJ12" s="32">
        <v>17.547222222222221</v>
      </c>
      <c r="AK12" s="32">
        <v>0</v>
      </c>
      <c r="AL12" s="37">
        <v>0</v>
      </c>
      <c r="AM12" t="s">
        <v>14</v>
      </c>
      <c r="AN12" s="34">
        <v>1</v>
      </c>
      <c r="AX12"/>
      <c r="AY12"/>
    </row>
    <row r="13" spans="1:51" x14ac:dyDescent="0.25">
      <c r="A13" t="s">
        <v>223</v>
      </c>
      <c r="B13" t="s">
        <v>106</v>
      </c>
      <c r="C13" t="s">
        <v>168</v>
      </c>
      <c r="D13" t="s">
        <v>182</v>
      </c>
      <c r="E13" s="32">
        <v>76.155555555555551</v>
      </c>
      <c r="F13" s="32">
        <v>308.93211111111117</v>
      </c>
      <c r="G13" s="32">
        <v>57.441333333333333</v>
      </c>
      <c r="H13" s="37">
        <v>0.18593513353706978</v>
      </c>
      <c r="I13" s="32">
        <v>285.30922222222233</v>
      </c>
      <c r="J13" s="32">
        <v>57.441333333333333</v>
      </c>
      <c r="K13" s="37">
        <v>0.20133009681892894</v>
      </c>
      <c r="L13" s="32">
        <v>51.242777777777768</v>
      </c>
      <c r="M13" s="32">
        <v>15.075666666666669</v>
      </c>
      <c r="N13" s="37">
        <v>0.29420080878606208</v>
      </c>
      <c r="O13" s="32">
        <v>27.619888888888884</v>
      </c>
      <c r="P13" s="32">
        <v>15.075666666666669</v>
      </c>
      <c r="Q13" s="37">
        <v>0.54582647769924264</v>
      </c>
      <c r="R13" s="32">
        <v>18.239555555555555</v>
      </c>
      <c r="S13" s="32">
        <v>0</v>
      </c>
      <c r="T13" s="37">
        <v>0</v>
      </c>
      <c r="U13" s="32">
        <v>5.3833333333333337</v>
      </c>
      <c r="V13" s="32">
        <v>0</v>
      </c>
      <c r="W13" s="37">
        <v>0</v>
      </c>
      <c r="X13" s="32">
        <v>45.96455555555557</v>
      </c>
      <c r="Y13" s="32">
        <v>10.627666666666665</v>
      </c>
      <c r="Z13" s="37">
        <v>0.23121438983177847</v>
      </c>
      <c r="AA13" s="32">
        <v>0</v>
      </c>
      <c r="AB13" s="32">
        <v>0</v>
      </c>
      <c r="AC13" s="37" t="s">
        <v>321</v>
      </c>
      <c r="AD13" s="32">
        <v>181.78077777777784</v>
      </c>
      <c r="AE13" s="32">
        <v>31.737999999999996</v>
      </c>
      <c r="AF13" s="37">
        <v>0.17459491805453081</v>
      </c>
      <c r="AG13" s="32">
        <v>0</v>
      </c>
      <c r="AH13" s="32">
        <v>0</v>
      </c>
      <c r="AI13" s="37" t="s">
        <v>321</v>
      </c>
      <c r="AJ13" s="32">
        <v>29.94400000000001</v>
      </c>
      <c r="AK13" s="32">
        <v>0</v>
      </c>
      <c r="AL13" s="37">
        <v>0</v>
      </c>
      <c r="AM13" t="s">
        <v>28</v>
      </c>
      <c r="AN13" s="34">
        <v>1</v>
      </c>
      <c r="AX13"/>
      <c r="AY13"/>
    </row>
    <row r="14" spans="1:51" x14ac:dyDescent="0.25">
      <c r="A14" t="s">
        <v>223</v>
      </c>
      <c r="B14" t="s">
        <v>107</v>
      </c>
      <c r="C14" t="s">
        <v>158</v>
      </c>
      <c r="D14" t="s">
        <v>182</v>
      </c>
      <c r="E14" s="32">
        <v>139.45555555555555</v>
      </c>
      <c r="F14" s="32">
        <v>494.02699999999999</v>
      </c>
      <c r="G14" s="32">
        <v>0</v>
      </c>
      <c r="H14" s="37">
        <v>0</v>
      </c>
      <c r="I14" s="32">
        <v>462.96188888888889</v>
      </c>
      <c r="J14" s="32">
        <v>0</v>
      </c>
      <c r="K14" s="37">
        <v>0</v>
      </c>
      <c r="L14" s="32">
        <v>92.192333333333337</v>
      </c>
      <c r="M14" s="32">
        <v>0</v>
      </c>
      <c r="N14" s="37">
        <v>0</v>
      </c>
      <c r="O14" s="32">
        <v>66.469777777777779</v>
      </c>
      <c r="P14" s="32">
        <v>0</v>
      </c>
      <c r="Q14" s="37">
        <v>0</v>
      </c>
      <c r="R14" s="32">
        <v>20.033666666666669</v>
      </c>
      <c r="S14" s="32">
        <v>0</v>
      </c>
      <c r="T14" s="37">
        <v>0</v>
      </c>
      <c r="U14" s="32">
        <v>5.6888888888888891</v>
      </c>
      <c r="V14" s="32">
        <v>0</v>
      </c>
      <c r="W14" s="37">
        <v>0</v>
      </c>
      <c r="X14" s="32">
        <v>89.299666666666667</v>
      </c>
      <c r="Y14" s="32">
        <v>0</v>
      </c>
      <c r="Z14" s="37">
        <v>0</v>
      </c>
      <c r="AA14" s="32">
        <v>5.3425555555555553</v>
      </c>
      <c r="AB14" s="32">
        <v>0</v>
      </c>
      <c r="AC14" s="37">
        <v>0</v>
      </c>
      <c r="AD14" s="32">
        <v>271.18866666666668</v>
      </c>
      <c r="AE14" s="32">
        <v>0</v>
      </c>
      <c r="AF14" s="37">
        <v>0</v>
      </c>
      <c r="AG14" s="32">
        <v>6.251222222222224</v>
      </c>
      <c r="AH14" s="32">
        <v>0</v>
      </c>
      <c r="AI14" s="37">
        <v>0</v>
      </c>
      <c r="AJ14" s="32">
        <v>29.752555555555556</v>
      </c>
      <c r="AK14" s="32">
        <v>0</v>
      </c>
      <c r="AL14" s="37">
        <v>0</v>
      </c>
      <c r="AM14" t="s">
        <v>29</v>
      </c>
      <c r="AN14" s="34">
        <v>1</v>
      </c>
      <c r="AX14"/>
      <c r="AY14"/>
    </row>
    <row r="15" spans="1:51" x14ac:dyDescent="0.25">
      <c r="A15" t="s">
        <v>223</v>
      </c>
      <c r="B15" t="s">
        <v>117</v>
      </c>
      <c r="C15" t="s">
        <v>167</v>
      </c>
      <c r="D15" t="s">
        <v>182</v>
      </c>
      <c r="E15" s="32">
        <v>32.9</v>
      </c>
      <c r="F15" s="32">
        <v>104.41666666666667</v>
      </c>
      <c r="G15" s="32">
        <v>0</v>
      </c>
      <c r="H15" s="37">
        <v>0</v>
      </c>
      <c r="I15" s="32">
        <v>94.927777777777777</v>
      </c>
      <c r="J15" s="32">
        <v>0</v>
      </c>
      <c r="K15" s="37">
        <v>0</v>
      </c>
      <c r="L15" s="32">
        <v>34.491666666666667</v>
      </c>
      <c r="M15" s="32">
        <v>0</v>
      </c>
      <c r="N15" s="37">
        <v>0</v>
      </c>
      <c r="O15" s="32">
        <v>25.002777777777776</v>
      </c>
      <c r="P15" s="32">
        <v>0</v>
      </c>
      <c r="Q15" s="37">
        <v>0</v>
      </c>
      <c r="R15" s="32">
        <v>4.6555555555555559</v>
      </c>
      <c r="S15" s="32">
        <v>0</v>
      </c>
      <c r="T15" s="37">
        <v>0</v>
      </c>
      <c r="U15" s="32">
        <v>4.833333333333333</v>
      </c>
      <c r="V15" s="32">
        <v>0</v>
      </c>
      <c r="W15" s="37">
        <v>0</v>
      </c>
      <c r="X15" s="32">
        <v>0</v>
      </c>
      <c r="Y15" s="32">
        <v>0</v>
      </c>
      <c r="Z15" s="37" t="s">
        <v>321</v>
      </c>
      <c r="AA15" s="32">
        <v>0</v>
      </c>
      <c r="AB15" s="32">
        <v>0</v>
      </c>
      <c r="AC15" s="37" t="s">
        <v>321</v>
      </c>
      <c r="AD15" s="32">
        <v>57.422222222222224</v>
      </c>
      <c r="AE15" s="32">
        <v>0</v>
      </c>
      <c r="AF15" s="37">
        <v>0</v>
      </c>
      <c r="AG15" s="32">
        <v>0</v>
      </c>
      <c r="AH15" s="32">
        <v>0</v>
      </c>
      <c r="AI15" s="37" t="s">
        <v>321</v>
      </c>
      <c r="AJ15" s="32">
        <v>12.502777777777778</v>
      </c>
      <c r="AK15" s="32">
        <v>0</v>
      </c>
      <c r="AL15" s="37">
        <v>0</v>
      </c>
      <c r="AM15" t="s">
        <v>39</v>
      </c>
      <c r="AN15" s="34">
        <v>1</v>
      </c>
      <c r="AX15"/>
      <c r="AY15"/>
    </row>
    <row r="16" spans="1:51" x14ac:dyDescent="0.25">
      <c r="A16" t="s">
        <v>223</v>
      </c>
      <c r="B16" t="s">
        <v>120</v>
      </c>
      <c r="C16" t="s">
        <v>154</v>
      </c>
      <c r="D16" t="s">
        <v>181</v>
      </c>
      <c r="E16" s="32">
        <v>52.955555555555556</v>
      </c>
      <c r="F16" s="32">
        <v>178.9027777777778</v>
      </c>
      <c r="G16" s="32">
        <v>0</v>
      </c>
      <c r="H16" s="37">
        <v>0</v>
      </c>
      <c r="I16" s="32">
        <v>167.77500000000001</v>
      </c>
      <c r="J16" s="32">
        <v>0</v>
      </c>
      <c r="K16" s="37">
        <v>0</v>
      </c>
      <c r="L16" s="32">
        <v>52.280555555555551</v>
      </c>
      <c r="M16" s="32">
        <v>0</v>
      </c>
      <c r="N16" s="37">
        <v>0</v>
      </c>
      <c r="O16" s="32">
        <v>41.152777777777779</v>
      </c>
      <c r="P16" s="32">
        <v>0</v>
      </c>
      <c r="Q16" s="37">
        <v>0</v>
      </c>
      <c r="R16" s="32">
        <v>6.8722222222222218</v>
      </c>
      <c r="S16" s="32">
        <v>0</v>
      </c>
      <c r="T16" s="37">
        <v>0</v>
      </c>
      <c r="U16" s="32">
        <v>4.2555555555555555</v>
      </c>
      <c r="V16" s="32">
        <v>0</v>
      </c>
      <c r="W16" s="37">
        <v>0</v>
      </c>
      <c r="X16" s="32">
        <v>0.19444444444444445</v>
      </c>
      <c r="Y16" s="32">
        <v>0</v>
      </c>
      <c r="Z16" s="37">
        <v>0</v>
      </c>
      <c r="AA16" s="32">
        <v>0</v>
      </c>
      <c r="AB16" s="32">
        <v>0</v>
      </c>
      <c r="AC16" s="37" t="s">
        <v>321</v>
      </c>
      <c r="AD16" s="32">
        <v>112.05555555555556</v>
      </c>
      <c r="AE16" s="32">
        <v>0</v>
      </c>
      <c r="AF16" s="37">
        <v>0</v>
      </c>
      <c r="AG16" s="32">
        <v>0</v>
      </c>
      <c r="AH16" s="32">
        <v>0</v>
      </c>
      <c r="AI16" s="37" t="s">
        <v>321</v>
      </c>
      <c r="AJ16" s="32">
        <v>14.372222222222222</v>
      </c>
      <c r="AK16" s="32">
        <v>0</v>
      </c>
      <c r="AL16" s="37">
        <v>0</v>
      </c>
      <c r="AM16" t="s">
        <v>42</v>
      </c>
      <c r="AN16" s="34">
        <v>1</v>
      </c>
      <c r="AX16"/>
      <c r="AY16"/>
    </row>
    <row r="17" spans="1:51" x14ac:dyDescent="0.25">
      <c r="A17" t="s">
        <v>223</v>
      </c>
      <c r="B17" t="s">
        <v>141</v>
      </c>
      <c r="C17" t="s">
        <v>170</v>
      </c>
      <c r="D17" t="s">
        <v>182</v>
      </c>
      <c r="E17" s="32">
        <v>52.955555555555556</v>
      </c>
      <c r="F17" s="32">
        <v>170.49144444444443</v>
      </c>
      <c r="G17" s="32">
        <v>14.391222222222225</v>
      </c>
      <c r="H17" s="37">
        <v>8.4410231077088935E-2</v>
      </c>
      <c r="I17" s="32">
        <v>160.4831111111111</v>
      </c>
      <c r="J17" s="32">
        <v>14.391222222222225</v>
      </c>
      <c r="K17" s="37">
        <v>8.9674372104229752E-2</v>
      </c>
      <c r="L17" s="32">
        <v>46.366888888888887</v>
      </c>
      <c r="M17" s="32">
        <v>0</v>
      </c>
      <c r="N17" s="37">
        <v>0</v>
      </c>
      <c r="O17" s="32">
        <v>36.358555555555554</v>
      </c>
      <c r="P17" s="32">
        <v>0</v>
      </c>
      <c r="Q17" s="37">
        <v>0</v>
      </c>
      <c r="R17" s="32">
        <v>5.166666666666667</v>
      </c>
      <c r="S17" s="32">
        <v>0</v>
      </c>
      <c r="T17" s="37">
        <v>0</v>
      </c>
      <c r="U17" s="32">
        <v>4.8416666666666668</v>
      </c>
      <c r="V17" s="32">
        <v>0</v>
      </c>
      <c r="W17" s="37">
        <v>0</v>
      </c>
      <c r="X17" s="32">
        <v>33.594444444444441</v>
      </c>
      <c r="Y17" s="32">
        <v>0</v>
      </c>
      <c r="Z17" s="37">
        <v>0</v>
      </c>
      <c r="AA17" s="32">
        <v>0</v>
      </c>
      <c r="AB17" s="32">
        <v>0</v>
      </c>
      <c r="AC17" s="37" t="s">
        <v>321</v>
      </c>
      <c r="AD17" s="32">
        <v>80.413444444444423</v>
      </c>
      <c r="AE17" s="32">
        <v>14.391222222222225</v>
      </c>
      <c r="AF17" s="37">
        <v>0.17896537477840227</v>
      </c>
      <c r="AG17" s="32">
        <v>0</v>
      </c>
      <c r="AH17" s="32">
        <v>0</v>
      </c>
      <c r="AI17" s="37" t="s">
        <v>321</v>
      </c>
      <c r="AJ17" s="32">
        <v>10.116666666666667</v>
      </c>
      <c r="AK17" s="32">
        <v>0</v>
      </c>
      <c r="AL17" s="37">
        <v>0</v>
      </c>
      <c r="AM17" t="s">
        <v>64</v>
      </c>
      <c r="AN17" s="34">
        <v>1</v>
      </c>
      <c r="AX17"/>
      <c r="AY17"/>
    </row>
    <row r="18" spans="1:51" x14ac:dyDescent="0.25">
      <c r="A18" t="s">
        <v>223</v>
      </c>
      <c r="B18" t="s">
        <v>131</v>
      </c>
      <c r="C18" t="s">
        <v>162</v>
      </c>
      <c r="D18" t="s">
        <v>182</v>
      </c>
      <c r="E18" s="32">
        <v>50.422222222222224</v>
      </c>
      <c r="F18" s="32">
        <v>189.93966666666665</v>
      </c>
      <c r="G18" s="32">
        <v>0</v>
      </c>
      <c r="H18" s="37">
        <v>0</v>
      </c>
      <c r="I18" s="32">
        <v>179.07577777777777</v>
      </c>
      <c r="J18" s="32">
        <v>0</v>
      </c>
      <c r="K18" s="37">
        <v>0</v>
      </c>
      <c r="L18" s="32">
        <v>47.414666666666669</v>
      </c>
      <c r="M18" s="32">
        <v>0</v>
      </c>
      <c r="N18" s="37">
        <v>0</v>
      </c>
      <c r="O18" s="32">
        <v>36.550777777777782</v>
      </c>
      <c r="P18" s="32">
        <v>0</v>
      </c>
      <c r="Q18" s="37">
        <v>0</v>
      </c>
      <c r="R18" s="32">
        <v>5.5972222222222223</v>
      </c>
      <c r="S18" s="32">
        <v>0</v>
      </c>
      <c r="T18" s="37">
        <v>0</v>
      </c>
      <c r="U18" s="32">
        <v>5.2666666666666666</v>
      </c>
      <c r="V18" s="32">
        <v>0</v>
      </c>
      <c r="W18" s="37">
        <v>0</v>
      </c>
      <c r="X18" s="32">
        <v>19.879444444444445</v>
      </c>
      <c r="Y18" s="32">
        <v>0</v>
      </c>
      <c r="Z18" s="37">
        <v>0</v>
      </c>
      <c r="AA18" s="32">
        <v>0</v>
      </c>
      <c r="AB18" s="32">
        <v>0</v>
      </c>
      <c r="AC18" s="37" t="s">
        <v>321</v>
      </c>
      <c r="AD18" s="32">
        <v>100.07611111111109</v>
      </c>
      <c r="AE18" s="32">
        <v>0</v>
      </c>
      <c r="AF18" s="37">
        <v>0</v>
      </c>
      <c r="AG18" s="32">
        <v>0</v>
      </c>
      <c r="AH18" s="32">
        <v>0</v>
      </c>
      <c r="AI18" s="37" t="s">
        <v>321</v>
      </c>
      <c r="AJ18" s="32">
        <v>22.569444444444443</v>
      </c>
      <c r="AK18" s="32">
        <v>0</v>
      </c>
      <c r="AL18" s="37">
        <v>0</v>
      </c>
      <c r="AM18" t="s">
        <v>54</v>
      </c>
      <c r="AN18" s="34">
        <v>1</v>
      </c>
      <c r="AX18"/>
      <c r="AY18"/>
    </row>
    <row r="19" spans="1:51" x14ac:dyDescent="0.25">
      <c r="A19" t="s">
        <v>223</v>
      </c>
      <c r="B19" t="s">
        <v>80</v>
      </c>
      <c r="C19" t="s">
        <v>152</v>
      </c>
      <c r="D19" t="s">
        <v>182</v>
      </c>
      <c r="E19" s="32">
        <v>31.866666666666667</v>
      </c>
      <c r="F19" s="32">
        <v>81.746222222222229</v>
      </c>
      <c r="G19" s="32">
        <v>0</v>
      </c>
      <c r="H19" s="37">
        <v>0</v>
      </c>
      <c r="I19" s="32">
        <v>81.746222222222229</v>
      </c>
      <c r="J19" s="32">
        <v>0</v>
      </c>
      <c r="K19" s="37">
        <v>0</v>
      </c>
      <c r="L19" s="32">
        <v>21.944555555555553</v>
      </c>
      <c r="M19" s="32">
        <v>0</v>
      </c>
      <c r="N19" s="37">
        <v>0</v>
      </c>
      <c r="O19" s="32">
        <v>21.944555555555553</v>
      </c>
      <c r="P19" s="32">
        <v>0</v>
      </c>
      <c r="Q19" s="37">
        <v>0</v>
      </c>
      <c r="R19" s="32">
        <v>0</v>
      </c>
      <c r="S19" s="32">
        <v>0</v>
      </c>
      <c r="T19" s="37" t="s">
        <v>321</v>
      </c>
      <c r="U19" s="32">
        <v>0</v>
      </c>
      <c r="V19" s="32">
        <v>0</v>
      </c>
      <c r="W19" s="37" t="s">
        <v>321</v>
      </c>
      <c r="X19" s="32">
        <v>7.0993333333333331</v>
      </c>
      <c r="Y19" s="32">
        <v>0</v>
      </c>
      <c r="Z19" s="37">
        <v>0</v>
      </c>
      <c r="AA19" s="32">
        <v>0</v>
      </c>
      <c r="AB19" s="32">
        <v>0</v>
      </c>
      <c r="AC19" s="37" t="s">
        <v>321</v>
      </c>
      <c r="AD19" s="32">
        <v>52.702333333333335</v>
      </c>
      <c r="AE19" s="32">
        <v>0</v>
      </c>
      <c r="AF19" s="37">
        <v>0</v>
      </c>
      <c r="AG19" s="32">
        <v>0</v>
      </c>
      <c r="AH19" s="32">
        <v>0</v>
      </c>
      <c r="AI19" s="37" t="s">
        <v>321</v>
      </c>
      <c r="AJ19" s="32">
        <v>0</v>
      </c>
      <c r="AK19" s="32">
        <v>0</v>
      </c>
      <c r="AL19" s="37" t="s">
        <v>321</v>
      </c>
      <c r="AM19" t="s">
        <v>2</v>
      </c>
      <c r="AN19" s="34">
        <v>1</v>
      </c>
      <c r="AX19"/>
      <c r="AY19"/>
    </row>
    <row r="20" spans="1:51" x14ac:dyDescent="0.25">
      <c r="A20" t="s">
        <v>223</v>
      </c>
      <c r="B20" t="s">
        <v>110</v>
      </c>
      <c r="C20" t="s">
        <v>172</v>
      </c>
      <c r="D20" t="s">
        <v>179</v>
      </c>
      <c r="E20" s="32">
        <v>45.211111111111109</v>
      </c>
      <c r="F20" s="32">
        <v>162.12744444444445</v>
      </c>
      <c r="G20" s="32">
        <v>0</v>
      </c>
      <c r="H20" s="37">
        <v>0</v>
      </c>
      <c r="I20" s="32">
        <v>149.38000000000002</v>
      </c>
      <c r="J20" s="32">
        <v>0</v>
      </c>
      <c r="K20" s="37">
        <v>0</v>
      </c>
      <c r="L20" s="32">
        <v>53.922222222222246</v>
      </c>
      <c r="M20" s="32">
        <v>0</v>
      </c>
      <c r="N20" s="37">
        <v>0</v>
      </c>
      <c r="O20" s="32">
        <v>43.672222222222246</v>
      </c>
      <c r="P20" s="32">
        <v>0</v>
      </c>
      <c r="Q20" s="37">
        <v>0</v>
      </c>
      <c r="R20" s="32">
        <v>4.916666666666667</v>
      </c>
      <c r="S20" s="32">
        <v>0</v>
      </c>
      <c r="T20" s="37">
        <v>0</v>
      </c>
      <c r="U20" s="32">
        <v>5.333333333333333</v>
      </c>
      <c r="V20" s="32">
        <v>0</v>
      </c>
      <c r="W20" s="37">
        <v>0</v>
      </c>
      <c r="X20" s="32">
        <v>15.534111111111107</v>
      </c>
      <c r="Y20" s="32">
        <v>0</v>
      </c>
      <c r="Z20" s="37">
        <v>0</v>
      </c>
      <c r="AA20" s="32">
        <v>2.4974444444444441</v>
      </c>
      <c r="AB20" s="32">
        <v>0</v>
      </c>
      <c r="AC20" s="37">
        <v>0</v>
      </c>
      <c r="AD20" s="32">
        <v>80.852222222222224</v>
      </c>
      <c r="AE20" s="32">
        <v>0</v>
      </c>
      <c r="AF20" s="37">
        <v>0</v>
      </c>
      <c r="AG20" s="32">
        <v>5.5309999999999997</v>
      </c>
      <c r="AH20" s="32">
        <v>0</v>
      </c>
      <c r="AI20" s="37">
        <v>0</v>
      </c>
      <c r="AJ20" s="32">
        <v>3.7904444444444447</v>
      </c>
      <c r="AK20" s="32">
        <v>0</v>
      </c>
      <c r="AL20" s="37">
        <v>0</v>
      </c>
      <c r="AM20" t="s">
        <v>32</v>
      </c>
      <c r="AN20" s="34">
        <v>1</v>
      </c>
      <c r="AX20"/>
      <c r="AY20"/>
    </row>
    <row r="21" spans="1:51" x14ac:dyDescent="0.25">
      <c r="A21" t="s">
        <v>223</v>
      </c>
      <c r="B21" t="s">
        <v>132</v>
      </c>
      <c r="C21" t="s">
        <v>168</v>
      </c>
      <c r="D21" t="s">
        <v>182</v>
      </c>
      <c r="E21" s="32">
        <v>172.1888888888889</v>
      </c>
      <c r="F21" s="32">
        <v>601.56388888888887</v>
      </c>
      <c r="G21" s="32">
        <v>90.605555555555554</v>
      </c>
      <c r="H21" s="37">
        <v>0.15061667967288964</v>
      </c>
      <c r="I21" s="32">
        <v>543.10277777777776</v>
      </c>
      <c r="J21" s="32">
        <v>90.605555555555554</v>
      </c>
      <c r="K21" s="37">
        <v>0.16682948285826807</v>
      </c>
      <c r="L21" s="32">
        <v>88.63333333333334</v>
      </c>
      <c r="M21" s="32">
        <v>5.5777777777777775</v>
      </c>
      <c r="N21" s="37">
        <v>6.2930926413438629E-2</v>
      </c>
      <c r="O21" s="32">
        <v>44.333333333333336</v>
      </c>
      <c r="P21" s="32">
        <v>5.5777777777777775</v>
      </c>
      <c r="Q21" s="37">
        <v>0.12581453634085213</v>
      </c>
      <c r="R21" s="32">
        <v>38.794444444444444</v>
      </c>
      <c r="S21" s="32">
        <v>0</v>
      </c>
      <c r="T21" s="37">
        <v>0</v>
      </c>
      <c r="U21" s="32">
        <v>5.5055555555555555</v>
      </c>
      <c r="V21" s="32">
        <v>0</v>
      </c>
      <c r="W21" s="37">
        <v>0</v>
      </c>
      <c r="X21" s="32">
        <v>107.99166666666666</v>
      </c>
      <c r="Y21" s="32">
        <v>26.786111111111111</v>
      </c>
      <c r="Z21" s="37">
        <v>0.24803868611261159</v>
      </c>
      <c r="AA21" s="32">
        <v>14.161111111111111</v>
      </c>
      <c r="AB21" s="32">
        <v>0</v>
      </c>
      <c r="AC21" s="37">
        <v>0</v>
      </c>
      <c r="AD21" s="32">
        <v>348.20833333333331</v>
      </c>
      <c r="AE21" s="32">
        <v>58.241666666666667</v>
      </c>
      <c r="AF21" s="37">
        <v>0.16726097882015079</v>
      </c>
      <c r="AG21" s="32">
        <v>1.711111111111111</v>
      </c>
      <c r="AH21" s="32">
        <v>0</v>
      </c>
      <c r="AI21" s="37">
        <v>0</v>
      </c>
      <c r="AJ21" s="32">
        <v>40.858333333333334</v>
      </c>
      <c r="AK21" s="32">
        <v>0</v>
      </c>
      <c r="AL21" s="37">
        <v>0</v>
      </c>
      <c r="AM21" t="s">
        <v>55</v>
      </c>
      <c r="AN21" s="34">
        <v>1</v>
      </c>
      <c r="AX21"/>
      <c r="AY21"/>
    </row>
    <row r="22" spans="1:51" x14ac:dyDescent="0.25">
      <c r="A22" t="s">
        <v>223</v>
      </c>
      <c r="B22" t="s">
        <v>122</v>
      </c>
      <c r="C22" t="s">
        <v>168</v>
      </c>
      <c r="D22" t="s">
        <v>182</v>
      </c>
      <c r="E22" s="32">
        <v>56.855555555555554</v>
      </c>
      <c r="F22" s="32">
        <v>193.19722222222222</v>
      </c>
      <c r="G22" s="32">
        <v>11.386111111111111</v>
      </c>
      <c r="H22" s="37">
        <v>5.8935169875343273E-2</v>
      </c>
      <c r="I22" s="32">
        <v>183.17222222222222</v>
      </c>
      <c r="J22" s="32">
        <v>11.386111111111111</v>
      </c>
      <c r="K22" s="37">
        <v>6.2160686664038095E-2</v>
      </c>
      <c r="L22" s="32">
        <v>40.297222222222224</v>
      </c>
      <c r="M22" s="32">
        <v>2.0416666666666665</v>
      </c>
      <c r="N22" s="37">
        <v>5.0665196112221679E-2</v>
      </c>
      <c r="O22" s="32">
        <v>30.272222222222222</v>
      </c>
      <c r="P22" s="32">
        <v>2.0416666666666665</v>
      </c>
      <c r="Q22" s="37">
        <v>6.7443567627087531E-2</v>
      </c>
      <c r="R22" s="32">
        <v>4.8</v>
      </c>
      <c r="S22" s="32">
        <v>0</v>
      </c>
      <c r="T22" s="37">
        <v>0</v>
      </c>
      <c r="U22" s="32">
        <v>5.2249999999999996</v>
      </c>
      <c r="V22" s="32">
        <v>0</v>
      </c>
      <c r="W22" s="37">
        <v>0</v>
      </c>
      <c r="X22" s="32">
        <v>32.68333333333333</v>
      </c>
      <c r="Y22" s="32">
        <v>1.8916666666666666</v>
      </c>
      <c r="Z22" s="37">
        <v>5.7878633350331471E-2</v>
      </c>
      <c r="AA22" s="32">
        <v>0</v>
      </c>
      <c r="AB22" s="32">
        <v>0</v>
      </c>
      <c r="AC22" s="37" t="s">
        <v>321</v>
      </c>
      <c r="AD22" s="32">
        <v>101.20555555555555</v>
      </c>
      <c r="AE22" s="32">
        <v>7.4527777777777775</v>
      </c>
      <c r="AF22" s="37">
        <v>7.364000658725367E-2</v>
      </c>
      <c r="AG22" s="32">
        <v>0</v>
      </c>
      <c r="AH22" s="32">
        <v>0</v>
      </c>
      <c r="AI22" s="37" t="s">
        <v>321</v>
      </c>
      <c r="AJ22" s="32">
        <v>19.011111111111113</v>
      </c>
      <c r="AK22" s="32">
        <v>0</v>
      </c>
      <c r="AL22" s="37">
        <v>0</v>
      </c>
      <c r="AM22" t="s">
        <v>44</v>
      </c>
      <c r="AN22" s="34">
        <v>1</v>
      </c>
      <c r="AX22"/>
      <c r="AY22"/>
    </row>
    <row r="23" spans="1:51" x14ac:dyDescent="0.25">
      <c r="A23" t="s">
        <v>223</v>
      </c>
      <c r="B23" t="s">
        <v>109</v>
      </c>
      <c r="C23" t="s">
        <v>162</v>
      </c>
      <c r="D23" t="s">
        <v>182</v>
      </c>
      <c r="E23" s="32">
        <v>102.24444444444444</v>
      </c>
      <c r="F23" s="32">
        <v>404.20366666666661</v>
      </c>
      <c r="G23" s="32">
        <v>2.8182222222222224</v>
      </c>
      <c r="H23" s="37">
        <v>6.9722826748781497E-3</v>
      </c>
      <c r="I23" s="32">
        <v>380.92022222222215</v>
      </c>
      <c r="J23" s="32">
        <v>2.8182222222222224</v>
      </c>
      <c r="K23" s="37">
        <v>7.3984578864865862E-3</v>
      </c>
      <c r="L23" s="32">
        <v>85.252555555555546</v>
      </c>
      <c r="M23" s="32">
        <v>0</v>
      </c>
      <c r="N23" s="37">
        <v>0</v>
      </c>
      <c r="O23" s="32">
        <v>61.969111111111104</v>
      </c>
      <c r="P23" s="32">
        <v>0</v>
      </c>
      <c r="Q23" s="37">
        <v>0</v>
      </c>
      <c r="R23" s="32">
        <v>17.594555555555555</v>
      </c>
      <c r="S23" s="32">
        <v>0</v>
      </c>
      <c r="T23" s="37">
        <v>0</v>
      </c>
      <c r="U23" s="32">
        <v>5.6888888888888891</v>
      </c>
      <c r="V23" s="32">
        <v>0</v>
      </c>
      <c r="W23" s="37">
        <v>0</v>
      </c>
      <c r="X23" s="32">
        <v>105.52955555555553</v>
      </c>
      <c r="Y23" s="32">
        <v>0</v>
      </c>
      <c r="Z23" s="37">
        <v>0</v>
      </c>
      <c r="AA23" s="32">
        <v>0</v>
      </c>
      <c r="AB23" s="32">
        <v>0</v>
      </c>
      <c r="AC23" s="37" t="s">
        <v>321</v>
      </c>
      <c r="AD23" s="32">
        <v>174.39033333333333</v>
      </c>
      <c r="AE23" s="32">
        <v>2.8182222222222224</v>
      </c>
      <c r="AF23" s="37">
        <v>1.6160426833036746E-2</v>
      </c>
      <c r="AG23" s="32">
        <v>1.2692222222222223</v>
      </c>
      <c r="AH23" s="32">
        <v>0</v>
      </c>
      <c r="AI23" s="37">
        <v>0</v>
      </c>
      <c r="AJ23" s="32">
        <v>37.762000000000008</v>
      </c>
      <c r="AK23" s="32">
        <v>0</v>
      </c>
      <c r="AL23" s="37">
        <v>0</v>
      </c>
      <c r="AM23" t="s">
        <v>31</v>
      </c>
      <c r="AN23" s="34">
        <v>1</v>
      </c>
      <c r="AX23"/>
      <c r="AY23"/>
    </row>
    <row r="24" spans="1:51" x14ac:dyDescent="0.25">
      <c r="A24" t="s">
        <v>223</v>
      </c>
      <c r="B24" t="s">
        <v>101</v>
      </c>
      <c r="C24" t="s">
        <v>169</v>
      </c>
      <c r="D24" t="s">
        <v>182</v>
      </c>
      <c r="E24" s="32">
        <v>114.14444444444445</v>
      </c>
      <c r="F24" s="32">
        <v>429.35144444444438</v>
      </c>
      <c r="G24" s="32">
        <v>68.512555555555565</v>
      </c>
      <c r="H24" s="37">
        <v>0.15957220231134148</v>
      </c>
      <c r="I24" s="32">
        <v>399.2264444444445</v>
      </c>
      <c r="J24" s="32">
        <v>68.512555555555565</v>
      </c>
      <c r="K24" s="37">
        <v>0.17161326988470482</v>
      </c>
      <c r="L24" s="32">
        <v>76.029555555555547</v>
      </c>
      <c r="M24" s="32">
        <v>1.4601111111111111</v>
      </c>
      <c r="N24" s="37">
        <v>1.920451987969591E-2</v>
      </c>
      <c r="O24" s="32">
        <v>57.601777777777777</v>
      </c>
      <c r="P24" s="32">
        <v>1.4601111111111111</v>
      </c>
      <c r="Q24" s="37">
        <v>2.5348368877503781E-2</v>
      </c>
      <c r="R24" s="32">
        <v>12.738888888888889</v>
      </c>
      <c r="S24" s="32">
        <v>0</v>
      </c>
      <c r="T24" s="37">
        <v>0</v>
      </c>
      <c r="U24" s="32">
        <v>5.6888888888888891</v>
      </c>
      <c r="V24" s="32">
        <v>0</v>
      </c>
      <c r="W24" s="37">
        <v>0</v>
      </c>
      <c r="X24" s="32">
        <v>41.485444444444447</v>
      </c>
      <c r="Y24" s="32">
        <v>2.0021111111111107</v>
      </c>
      <c r="Z24" s="37">
        <v>4.8260567963596325E-2</v>
      </c>
      <c r="AA24" s="32">
        <v>11.697222222222223</v>
      </c>
      <c r="AB24" s="32">
        <v>0</v>
      </c>
      <c r="AC24" s="37">
        <v>0</v>
      </c>
      <c r="AD24" s="32">
        <v>266.8558888888889</v>
      </c>
      <c r="AE24" s="32">
        <v>65.050333333333342</v>
      </c>
      <c r="AF24" s="37">
        <v>0.24376577786678871</v>
      </c>
      <c r="AG24" s="32">
        <v>0</v>
      </c>
      <c r="AH24" s="32">
        <v>0</v>
      </c>
      <c r="AI24" s="37" t="s">
        <v>321</v>
      </c>
      <c r="AJ24" s="32">
        <v>33.283333333333331</v>
      </c>
      <c r="AK24" s="32">
        <v>0</v>
      </c>
      <c r="AL24" s="37">
        <v>0</v>
      </c>
      <c r="AM24" t="s">
        <v>23</v>
      </c>
      <c r="AN24" s="34">
        <v>1</v>
      </c>
      <c r="AX24"/>
      <c r="AY24"/>
    </row>
    <row r="25" spans="1:51" x14ac:dyDescent="0.25">
      <c r="A25" t="s">
        <v>223</v>
      </c>
      <c r="B25" t="s">
        <v>90</v>
      </c>
      <c r="C25" t="s">
        <v>166</v>
      </c>
      <c r="D25" t="s">
        <v>182</v>
      </c>
      <c r="E25" s="32">
        <v>145.26666666666668</v>
      </c>
      <c r="F25" s="32">
        <v>490.52500000000003</v>
      </c>
      <c r="G25" s="32">
        <v>0</v>
      </c>
      <c r="H25" s="37">
        <v>0</v>
      </c>
      <c r="I25" s="32">
        <v>486.61388888888894</v>
      </c>
      <c r="J25" s="32">
        <v>0</v>
      </c>
      <c r="K25" s="37">
        <v>0</v>
      </c>
      <c r="L25" s="32">
        <v>55.661111111111111</v>
      </c>
      <c r="M25" s="32">
        <v>0</v>
      </c>
      <c r="N25" s="37">
        <v>0</v>
      </c>
      <c r="O25" s="32">
        <v>51.75</v>
      </c>
      <c r="P25" s="32">
        <v>0</v>
      </c>
      <c r="Q25" s="37">
        <v>0</v>
      </c>
      <c r="R25" s="32">
        <v>0</v>
      </c>
      <c r="S25" s="32">
        <v>0</v>
      </c>
      <c r="T25" s="37" t="s">
        <v>321</v>
      </c>
      <c r="U25" s="32">
        <v>3.911111111111111</v>
      </c>
      <c r="V25" s="32">
        <v>0</v>
      </c>
      <c r="W25" s="37">
        <v>0</v>
      </c>
      <c r="X25" s="32">
        <v>73.463888888888889</v>
      </c>
      <c r="Y25" s="32">
        <v>0</v>
      </c>
      <c r="Z25" s="37">
        <v>0</v>
      </c>
      <c r="AA25" s="32">
        <v>0</v>
      </c>
      <c r="AB25" s="32">
        <v>0</v>
      </c>
      <c r="AC25" s="37" t="s">
        <v>321</v>
      </c>
      <c r="AD25" s="32">
        <v>298.67777777777781</v>
      </c>
      <c r="AE25" s="32">
        <v>0</v>
      </c>
      <c r="AF25" s="37">
        <v>0</v>
      </c>
      <c r="AG25" s="32">
        <v>0</v>
      </c>
      <c r="AH25" s="32">
        <v>0</v>
      </c>
      <c r="AI25" s="37" t="s">
        <v>321</v>
      </c>
      <c r="AJ25" s="32">
        <v>62.722222222222221</v>
      </c>
      <c r="AK25" s="32">
        <v>0</v>
      </c>
      <c r="AL25" s="37">
        <v>0</v>
      </c>
      <c r="AM25" t="s">
        <v>12</v>
      </c>
      <c r="AN25" s="34">
        <v>1</v>
      </c>
      <c r="AX25"/>
      <c r="AY25"/>
    </row>
    <row r="26" spans="1:51" x14ac:dyDescent="0.25">
      <c r="A26" t="s">
        <v>223</v>
      </c>
      <c r="B26" t="s">
        <v>85</v>
      </c>
      <c r="C26" t="s">
        <v>154</v>
      </c>
      <c r="D26" t="s">
        <v>181</v>
      </c>
      <c r="E26" s="32">
        <v>81.344444444444449</v>
      </c>
      <c r="F26" s="32">
        <v>285.53566666666666</v>
      </c>
      <c r="G26" s="32">
        <v>1.8827777777777777</v>
      </c>
      <c r="H26" s="37">
        <v>6.5938444739925463E-3</v>
      </c>
      <c r="I26" s="32">
        <v>285.53566666666666</v>
      </c>
      <c r="J26" s="32">
        <v>1.8827777777777777</v>
      </c>
      <c r="K26" s="37">
        <v>6.5938444739925463E-3</v>
      </c>
      <c r="L26" s="32">
        <v>44.879555555555555</v>
      </c>
      <c r="M26" s="32">
        <v>1.5766666666666667</v>
      </c>
      <c r="N26" s="37">
        <v>3.5131066855484804E-2</v>
      </c>
      <c r="O26" s="32">
        <v>44.879555555555555</v>
      </c>
      <c r="P26" s="32">
        <v>1.5766666666666667</v>
      </c>
      <c r="Q26" s="37">
        <v>3.5131066855484804E-2</v>
      </c>
      <c r="R26" s="32">
        <v>0</v>
      </c>
      <c r="S26" s="32">
        <v>0</v>
      </c>
      <c r="T26" s="37" t="s">
        <v>321</v>
      </c>
      <c r="U26" s="32">
        <v>0</v>
      </c>
      <c r="V26" s="32">
        <v>0</v>
      </c>
      <c r="W26" s="37" t="s">
        <v>321</v>
      </c>
      <c r="X26" s="32">
        <v>26.761666666666663</v>
      </c>
      <c r="Y26" s="32">
        <v>0.30611111111111111</v>
      </c>
      <c r="Z26" s="37">
        <v>1.1438417305017544E-2</v>
      </c>
      <c r="AA26" s="32">
        <v>0</v>
      </c>
      <c r="AB26" s="32">
        <v>0</v>
      </c>
      <c r="AC26" s="37" t="s">
        <v>321</v>
      </c>
      <c r="AD26" s="32">
        <v>213.89444444444445</v>
      </c>
      <c r="AE26" s="32">
        <v>0</v>
      </c>
      <c r="AF26" s="37">
        <v>0</v>
      </c>
      <c r="AG26" s="32">
        <v>0</v>
      </c>
      <c r="AH26" s="32">
        <v>0</v>
      </c>
      <c r="AI26" s="37" t="s">
        <v>321</v>
      </c>
      <c r="AJ26" s="32">
        <v>0</v>
      </c>
      <c r="AK26" s="32">
        <v>0</v>
      </c>
      <c r="AL26" s="37" t="s">
        <v>321</v>
      </c>
      <c r="AM26" t="s">
        <v>7</v>
      </c>
      <c r="AN26" s="34">
        <v>1</v>
      </c>
      <c r="AX26"/>
      <c r="AY26"/>
    </row>
    <row r="27" spans="1:51" x14ac:dyDescent="0.25">
      <c r="A27" t="s">
        <v>223</v>
      </c>
      <c r="B27" t="s">
        <v>94</v>
      </c>
      <c r="C27" t="s">
        <v>156</v>
      </c>
      <c r="D27" t="s">
        <v>183</v>
      </c>
      <c r="E27" s="32">
        <v>112.83333333333333</v>
      </c>
      <c r="F27" s="32">
        <v>393.8843333333333</v>
      </c>
      <c r="G27" s="32">
        <v>3.6007777777777776</v>
      </c>
      <c r="H27" s="37">
        <v>9.141713627717556E-3</v>
      </c>
      <c r="I27" s="32">
        <v>364.09544444444441</v>
      </c>
      <c r="J27" s="32">
        <v>3.6007777777777776</v>
      </c>
      <c r="K27" s="37">
        <v>9.8896534760879243E-3</v>
      </c>
      <c r="L27" s="32">
        <v>110.5968888888889</v>
      </c>
      <c r="M27" s="32">
        <v>0</v>
      </c>
      <c r="N27" s="37">
        <v>0</v>
      </c>
      <c r="O27" s="32">
        <v>80.808000000000007</v>
      </c>
      <c r="P27" s="32">
        <v>0</v>
      </c>
      <c r="Q27" s="37">
        <v>0</v>
      </c>
      <c r="R27" s="32">
        <v>24.633333333333333</v>
      </c>
      <c r="S27" s="32">
        <v>0</v>
      </c>
      <c r="T27" s="37">
        <v>0</v>
      </c>
      <c r="U27" s="32">
        <v>5.1555555555555559</v>
      </c>
      <c r="V27" s="32">
        <v>0</v>
      </c>
      <c r="W27" s="37">
        <v>0</v>
      </c>
      <c r="X27" s="32">
        <v>51.425444444444445</v>
      </c>
      <c r="Y27" s="32">
        <v>0</v>
      </c>
      <c r="Z27" s="37">
        <v>0</v>
      </c>
      <c r="AA27" s="32">
        <v>0</v>
      </c>
      <c r="AB27" s="32">
        <v>0</v>
      </c>
      <c r="AC27" s="37" t="s">
        <v>321</v>
      </c>
      <c r="AD27" s="32">
        <v>206.25055555555551</v>
      </c>
      <c r="AE27" s="32">
        <v>3.6007777777777776</v>
      </c>
      <c r="AF27" s="37">
        <v>1.7458269472674825E-2</v>
      </c>
      <c r="AG27" s="32">
        <v>3.6124444444444452</v>
      </c>
      <c r="AH27" s="32">
        <v>0</v>
      </c>
      <c r="AI27" s="37">
        <v>0</v>
      </c>
      <c r="AJ27" s="32">
        <v>21.999000000000002</v>
      </c>
      <c r="AK27" s="32">
        <v>0</v>
      </c>
      <c r="AL27" s="37">
        <v>0</v>
      </c>
      <c r="AM27" t="s">
        <v>16</v>
      </c>
      <c r="AN27" s="34">
        <v>1</v>
      </c>
      <c r="AX27"/>
      <c r="AY27"/>
    </row>
    <row r="28" spans="1:51" x14ac:dyDescent="0.25">
      <c r="A28" t="s">
        <v>223</v>
      </c>
      <c r="B28" t="s">
        <v>86</v>
      </c>
      <c r="C28" t="s">
        <v>159</v>
      </c>
      <c r="D28" t="s">
        <v>182</v>
      </c>
      <c r="E28" s="32">
        <v>64.177777777777777</v>
      </c>
      <c r="F28" s="32">
        <v>219.59499999999997</v>
      </c>
      <c r="G28" s="32">
        <v>3.6257777777777775</v>
      </c>
      <c r="H28" s="37">
        <v>1.6511203705811963E-2</v>
      </c>
      <c r="I28" s="32">
        <v>204.13777777777776</v>
      </c>
      <c r="J28" s="32">
        <v>3.6257777777777775</v>
      </c>
      <c r="K28" s="37">
        <v>1.7761424745814373E-2</v>
      </c>
      <c r="L28" s="32">
        <v>39.169000000000004</v>
      </c>
      <c r="M28" s="32">
        <v>0</v>
      </c>
      <c r="N28" s="37">
        <v>0</v>
      </c>
      <c r="O28" s="32">
        <v>30.894222222222229</v>
      </c>
      <c r="P28" s="32">
        <v>0</v>
      </c>
      <c r="Q28" s="37">
        <v>0</v>
      </c>
      <c r="R28" s="32">
        <v>5.3777777777777782</v>
      </c>
      <c r="S28" s="32">
        <v>0</v>
      </c>
      <c r="T28" s="37">
        <v>0</v>
      </c>
      <c r="U28" s="32">
        <v>2.8970000000000002</v>
      </c>
      <c r="V28" s="32">
        <v>0</v>
      </c>
      <c r="W28" s="37">
        <v>0</v>
      </c>
      <c r="X28" s="32">
        <v>26.101777777777777</v>
      </c>
      <c r="Y28" s="32">
        <v>0</v>
      </c>
      <c r="Z28" s="37">
        <v>0</v>
      </c>
      <c r="AA28" s="32">
        <v>7.1824444444444424</v>
      </c>
      <c r="AB28" s="32">
        <v>0</v>
      </c>
      <c r="AC28" s="37">
        <v>0</v>
      </c>
      <c r="AD28" s="32">
        <v>140.76977777777773</v>
      </c>
      <c r="AE28" s="32">
        <v>3.6257777777777775</v>
      </c>
      <c r="AF28" s="37">
        <v>2.5756791230440883E-2</v>
      </c>
      <c r="AG28" s="32">
        <v>3.1831111111111112</v>
      </c>
      <c r="AH28" s="32">
        <v>0</v>
      </c>
      <c r="AI28" s="37">
        <v>0</v>
      </c>
      <c r="AJ28" s="32">
        <v>3.1888888888888882</v>
      </c>
      <c r="AK28" s="32">
        <v>0</v>
      </c>
      <c r="AL28" s="37">
        <v>0</v>
      </c>
      <c r="AM28" t="s">
        <v>8</v>
      </c>
      <c r="AN28" s="34">
        <v>1</v>
      </c>
      <c r="AX28"/>
      <c r="AY28"/>
    </row>
    <row r="29" spans="1:51" x14ac:dyDescent="0.25">
      <c r="A29" t="s">
        <v>223</v>
      </c>
      <c r="B29" t="s">
        <v>134</v>
      </c>
      <c r="C29" t="s">
        <v>153</v>
      </c>
      <c r="D29" t="s">
        <v>182</v>
      </c>
      <c r="E29" s="32">
        <v>97.222222222222229</v>
      </c>
      <c r="F29" s="32">
        <v>396.02811111111106</v>
      </c>
      <c r="G29" s="32">
        <v>0</v>
      </c>
      <c r="H29" s="37">
        <v>0</v>
      </c>
      <c r="I29" s="32">
        <v>374.93922222222221</v>
      </c>
      <c r="J29" s="32">
        <v>0</v>
      </c>
      <c r="K29" s="37">
        <v>0</v>
      </c>
      <c r="L29" s="32">
        <v>68.228555555555573</v>
      </c>
      <c r="M29" s="32">
        <v>0</v>
      </c>
      <c r="N29" s="37">
        <v>0</v>
      </c>
      <c r="O29" s="32">
        <v>47.139666666666685</v>
      </c>
      <c r="P29" s="32">
        <v>0</v>
      </c>
      <c r="Q29" s="37">
        <v>0</v>
      </c>
      <c r="R29" s="32">
        <v>15.755555555555556</v>
      </c>
      <c r="S29" s="32">
        <v>0</v>
      </c>
      <c r="T29" s="37">
        <v>0</v>
      </c>
      <c r="U29" s="32">
        <v>5.333333333333333</v>
      </c>
      <c r="V29" s="32">
        <v>0</v>
      </c>
      <c r="W29" s="37">
        <v>0</v>
      </c>
      <c r="X29" s="32">
        <v>64.152888888888867</v>
      </c>
      <c r="Y29" s="32">
        <v>0</v>
      </c>
      <c r="Z29" s="37">
        <v>0</v>
      </c>
      <c r="AA29" s="32">
        <v>0</v>
      </c>
      <c r="AB29" s="32">
        <v>0</v>
      </c>
      <c r="AC29" s="37" t="s">
        <v>321</v>
      </c>
      <c r="AD29" s="32">
        <v>227.20088888888887</v>
      </c>
      <c r="AE29" s="32">
        <v>0</v>
      </c>
      <c r="AF29" s="37">
        <v>0</v>
      </c>
      <c r="AG29" s="32">
        <v>0</v>
      </c>
      <c r="AH29" s="32">
        <v>0</v>
      </c>
      <c r="AI29" s="37" t="s">
        <v>321</v>
      </c>
      <c r="AJ29" s="32">
        <v>36.445777777777778</v>
      </c>
      <c r="AK29" s="32">
        <v>0</v>
      </c>
      <c r="AL29" s="37">
        <v>0</v>
      </c>
      <c r="AM29" t="s">
        <v>57</v>
      </c>
      <c r="AN29" s="34">
        <v>1</v>
      </c>
      <c r="AX29"/>
      <c r="AY29"/>
    </row>
    <row r="30" spans="1:51" x14ac:dyDescent="0.25">
      <c r="A30" t="s">
        <v>223</v>
      </c>
      <c r="B30" t="s">
        <v>81</v>
      </c>
      <c r="C30" t="s">
        <v>160</v>
      </c>
      <c r="D30" t="s">
        <v>180</v>
      </c>
      <c r="E30" s="32">
        <v>100.45555555555555</v>
      </c>
      <c r="F30" s="32">
        <v>381.95500000000004</v>
      </c>
      <c r="G30" s="32">
        <v>5.8376666666666663</v>
      </c>
      <c r="H30" s="37">
        <v>1.5283650342754161E-2</v>
      </c>
      <c r="I30" s="32">
        <v>359.53711111111113</v>
      </c>
      <c r="J30" s="32">
        <v>5.8376666666666663</v>
      </c>
      <c r="K30" s="37">
        <v>1.6236617824029291E-2</v>
      </c>
      <c r="L30" s="32">
        <v>86.734888888888904</v>
      </c>
      <c r="M30" s="32">
        <v>0</v>
      </c>
      <c r="N30" s="37">
        <v>0</v>
      </c>
      <c r="O30" s="32">
        <v>68.273777777777795</v>
      </c>
      <c r="P30" s="32">
        <v>0</v>
      </c>
      <c r="Q30" s="37">
        <v>0</v>
      </c>
      <c r="R30" s="32">
        <v>12.95</v>
      </c>
      <c r="S30" s="32">
        <v>0</v>
      </c>
      <c r="T30" s="37">
        <v>0</v>
      </c>
      <c r="U30" s="32">
        <v>5.5111111111111111</v>
      </c>
      <c r="V30" s="32">
        <v>0</v>
      </c>
      <c r="W30" s="37">
        <v>0</v>
      </c>
      <c r="X30" s="32">
        <v>67.053222222222217</v>
      </c>
      <c r="Y30" s="32">
        <v>5.8376666666666663</v>
      </c>
      <c r="Z30" s="37">
        <v>8.706019596373693E-2</v>
      </c>
      <c r="AA30" s="32">
        <v>3.9567777777777775</v>
      </c>
      <c r="AB30" s="32">
        <v>0</v>
      </c>
      <c r="AC30" s="37">
        <v>0</v>
      </c>
      <c r="AD30" s="32">
        <v>210.42022222222226</v>
      </c>
      <c r="AE30" s="32">
        <v>0</v>
      </c>
      <c r="AF30" s="37">
        <v>0</v>
      </c>
      <c r="AG30" s="32">
        <v>1.0737777777777777</v>
      </c>
      <c r="AH30" s="32">
        <v>0</v>
      </c>
      <c r="AI30" s="37">
        <v>0</v>
      </c>
      <c r="AJ30" s="32">
        <v>12.716111111111116</v>
      </c>
      <c r="AK30" s="32">
        <v>0</v>
      </c>
      <c r="AL30" s="37">
        <v>0</v>
      </c>
      <c r="AM30" t="s">
        <v>3</v>
      </c>
      <c r="AN30" s="34">
        <v>1</v>
      </c>
      <c r="AX30"/>
      <c r="AY30"/>
    </row>
    <row r="31" spans="1:51" x14ac:dyDescent="0.25">
      <c r="A31" t="s">
        <v>223</v>
      </c>
      <c r="B31" t="s">
        <v>145</v>
      </c>
      <c r="C31" t="s">
        <v>177</v>
      </c>
      <c r="D31" t="s">
        <v>182</v>
      </c>
      <c r="E31" s="32">
        <v>30.18888888888889</v>
      </c>
      <c r="F31" s="32">
        <v>86.550666666666658</v>
      </c>
      <c r="G31" s="32">
        <v>0</v>
      </c>
      <c r="H31" s="37">
        <v>0</v>
      </c>
      <c r="I31" s="32">
        <v>81.850666666666655</v>
      </c>
      <c r="J31" s="32">
        <v>0</v>
      </c>
      <c r="K31" s="37">
        <v>0</v>
      </c>
      <c r="L31" s="32">
        <v>29.148999999999997</v>
      </c>
      <c r="M31" s="32">
        <v>0</v>
      </c>
      <c r="N31" s="37">
        <v>0</v>
      </c>
      <c r="O31" s="32">
        <v>24.448999999999998</v>
      </c>
      <c r="P31" s="32">
        <v>0</v>
      </c>
      <c r="Q31" s="37">
        <v>0</v>
      </c>
      <c r="R31" s="32">
        <v>0</v>
      </c>
      <c r="S31" s="32">
        <v>0</v>
      </c>
      <c r="T31" s="37" t="s">
        <v>321</v>
      </c>
      <c r="U31" s="32">
        <v>4.7</v>
      </c>
      <c r="V31" s="32">
        <v>0</v>
      </c>
      <c r="W31" s="37">
        <v>0</v>
      </c>
      <c r="X31" s="32">
        <v>0</v>
      </c>
      <c r="Y31" s="32">
        <v>0</v>
      </c>
      <c r="Z31" s="37" t="s">
        <v>321</v>
      </c>
      <c r="AA31" s="32">
        <v>0</v>
      </c>
      <c r="AB31" s="32">
        <v>0</v>
      </c>
      <c r="AC31" s="37" t="s">
        <v>321</v>
      </c>
      <c r="AD31" s="32">
        <v>57.401666666666664</v>
      </c>
      <c r="AE31" s="32">
        <v>0</v>
      </c>
      <c r="AF31" s="37">
        <v>0</v>
      </c>
      <c r="AG31" s="32">
        <v>0</v>
      </c>
      <c r="AH31" s="32">
        <v>0</v>
      </c>
      <c r="AI31" s="37" t="s">
        <v>321</v>
      </c>
      <c r="AJ31" s="32">
        <v>0</v>
      </c>
      <c r="AK31" s="32">
        <v>0</v>
      </c>
      <c r="AL31" s="37" t="s">
        <v>321</v>
      </c>
      <c r="AM31" t="s">
        <v>68</v>
      </c>
      <c r="AN31" s="34">
        <v>1</v>
      </c>
      <c r="AX31"/>
      <c r="AY31"/>
    </row>
    <row r="32" spans="1:51" x14ac:dyDescent="0.25">
      <c r="A32" t="s">
        <v>223</v>
      </c>
      <c r="B32" t="s">
        <v>140</v>
      </c>
      <c r="C32" t="s">
        <v>162</v>
      </c>
      <c r="D32" t="s">
        <v>182</v>
      </c>
      <c r="E32" s="32">
        <v>26.755555555555556</v>
      </c>
      <c r="F32" s="32">
        <v>89.940555555555562</v>
      </c>
      <c r="G32" s="32">
        <v>13.358888888888888</v>
      </c>
      <c r="H32" s="37">
        <v>0.14853020204703105</v>
      </c>
      <c r="I32" s="32">
        <v>84.312777777777796</v>
      </c>
      <c r="J32" s="32">
        <v>13.358888888888888</v>
      </c>
      <c r="K32" s="37">
        <v>0.15844441662328759</v>
      </c>
      <c r="L32" s="32">
        <v>24.147777777777776</v>
      </c>
      <c r="M32" s="32">
        <v>2.5700000000000003</v>
      </c>
      <c r="N32" s="37">
        <v>0.1064280126995813</v>
      </c>
      <c r="O32" s="32">
        <v>23.592222222222219</v>
      </c>
      <c r="P32" s="32">
        <v>2.5700000000000003</v>
      </c>
      <c r="Q32" s="37">
        <v>0.10893420618848022</v>
      </c>
      <c r="R32" s="32">
        <v>0</v>
      </c>
      <c r="S32" s="32">
        <v>0</v>
      </c>
      <c r="T32" s="37" t="s">
        <v>321</v>
      </c>
      <c r="U32" s="32">
        <v>0.55555555555555558</v>
      </c>
      <c r="V32" s="32">
        <v>0</v>
      </c>
      <c r="W32" s="37">
        <v>0</v>
      </c>
      <c r="X32" s="32">
        <v>0</v>
      </c>
      <c r="Y32" s="32">
        <v>0</v>
      </c>
      <c r="Z32" s="37" t="s">
        <v>321</v>
      </c>
      <c r="AA32" s="32">
        <v>5.072222222222222</v>
      </c>
      <c r="AB32" s="32">
        <v>0</v>
      </c>
      <c r="AC32" s="37">
        <v>0</v>
      </c>
      <c r="AD32" s="32">
        <v>49.800000000000018</v>
      </c>
      <c r="AE32" s="32">
        <v>10.513333333333332</v>
      </c>
      <c r="AF32" s="37">
        <v>0.211111111111111</v>
      </c>
      <c r="AG32" s="32">
        <v>0</v>
      </c>
      <c r="AH32" s="32">
        <v>0</v>
      </c>
      <c r="AI32" s="37" t="s">
        <v>321</v>
      </c>
      <c r="AJ32" s="32">
        <v>10.920555555555554</v>
      </c>
      <c r="AK32" s="32">
        <v>0.27555555555555555</v>
      </c>
      <c r="AL32" s="37">
        <v>2.5232741517016842E-2</v>
      </c>
      <c r="AM32" t="s">
        <v>63</v>
      </c>
      <c r="AN32" s="34">
        <v>1</v>
      </c>
      <c r="AX32"/>
      <c r="AY32"/>
    </row>
    <row r="33" spans="1:51" x14ac:dyDescent="0.25">
      <c r="A33" t="s">
        <v>223</v>
      </c>
      <c r="B33" t="s">
        <v>78</v>
      </c>
      <c r="C33" t="s">
        <v>162</v>
      </c>
      <c r="D33" t="s">
        <v>182</v>
      </c>
      <c r="E33" s="32">
        <v>50.022222222222226</v>
      </c>
      <c r="F33" s="32">
        <v>182.48399999999998</v>
      </c>
      <c r="G33" s="32">
        <v>0</v>
      </c>
      <c r="H33" s="37">
        <v>0</v>
      </c>
      <c r="I33" s="32">
        <v>170.95722222222221</v>
      </c>
      <c r="J33" s="32">
        <v>0</v>
      </c>
      <c r="K33" s="37">
        <v>0</v>
      </c>
      <c r="L33" s="32">
        <v>48.270111111111113</v>
      </c>
      <c r="M33" s="32">
        <v>0</v>
      </c>
      <c r="N33" s="37">
        <v>0</v>
      </c>
      <c r="O33" s="32">
        <v>36.743333333333332</v>
      </c>
      <c r="P33" s="32">
        <v>0</v>
      </c>
      <c r="Q33" s="37">
        <v>0</v>
      </c>
      <c r="R33" s="32">
        <v>8.5184444444444445</v>
      </c>
      <c r="S33" s="32">
        <v>0</v>
      </c>
      <c r="T33" s="37">
        <v>0</v>
      </c>
      <c r="U33" s="32">
        <v>3.0083333333333333</v>
      </c>
      <c r="V33" s="32">
        <v>0</v>
      </c>
      <c r="W33" s="37">
        <v>0</v>
      </c>
      <c r="X33" s="32">
        <v>3.1749999999999998</v>
      </c>
      <c r="Y33" s="32">
        <v>0</v>
      </c>
      <c r="Z33" s="37">
        <v>0</v>
      </c>
      <c r="AA33" s="32">
        <v>0</v>
      </c>
      <c r="AB33" s="32">
        <v>0</v>
      </c>
      <c r="AC33" s="37" t="s">
        <v>321</v>
      </c>
      <c r="AD33" s="32">
        <v>115.58888888888889</v>
      </c>
      <c r="AE33" s="32">
        <v>0</v>
      </c>
      <c r="AF33" s="37">
        <v>0</v>
      </c>
      <c r="AG33" s="32">
        <v>0</v>
      </c>
      <c r="AH33" s="32">
        <v>0</v>
      </c>
      <c r="AI33" s="37" t="s">
        <v>321</v>
      </c>
      <c r="AJ33" s="32">
        <v>15.45</v>
      </c>
      <c r="AK33" s="32">
        <v>0</v>
      </c>
      <c r="AL33" s="37">
        <v>0</v>
      </c>
      <c r="AM33" t="s">
        <v>0</v>
      </c>
      <c r="AN33" s="34">
        <v>1</v>
      </c>
      <c r="AX33"/>
      <c r="AY33"/>
    </row>
    <row r="34" spans="1:51" x14ac:dyDescent="0.25">
      <c r="A34" t="s">
        <v>223</v>
      </c>
      <c r="B34" t="s">
        <v>93</v>
      </c>
      <c r="C34" t="s">
        <v>155</v>
      </c>
      <c r="D34" t="s">
        <v>183</v>
      </c>
      <c r="E34" s="32">
        <v>91.222222222222229</v>
      </c>
      <c r="F34" s="32">
        <v>301.19299999999998</v>
      </c>
      <c r="G34" s="32">
        <v>1.1152222222222221</v>
      </c>
      <c r="H34" s="37">
        <v>3.7026830710614861E-3</v>
      </c>
      <c r="I34" s="32">
        <v>280.33744444444443</v>
      </c>
      <c r="J34" s="32">
        <v>1.1152222222222221</v>
      </c>
      <c r="K34" s="37">
        <v>3.9781422151161476E-3</v>
      </c>
      <c r="L34" s="32">
        <v>71.578555555555539</v>
      </c>
      <c r="M34" s="32">
        <v>0.30633333333333329</v>
      </c>
      <c r="N34" s="37">
        <v>4.279680289099622E-3</v>
      </c>
      <c r="O34" s="32">
        <v>54.861888888888885</v>
      </c>
      <c r="P34" s="32">
        <v>0.30633333333333329</v>
      </c>
      <c r="Q34" s="37">
        <v>5.5837183067784348E-3</v>
      </c>
      <c r="R34" s="32">
        <v>10.063888888888888</v>
      </c>
      <c r="S34" s="32">
        <v>0</v>
      </c>
      <c r="T34" s="37">
        <v>0</v>
      </c>
      <c r="U34" s="32">
        <v>6.6527777777777777</v>
      </c>
      <c r="V34" s="32">
        <v>0</v>
      </c>
      <c r="W34" s="37">
        <v>0</v>
      </c>
      <c r="X34" s="32">
        <v>33.847222222222221</v>
      </c>
      <c r="Y34" s="32">
        <v>0</v>
      </c>
      <c r="Z34" s="37">
        <v>0</v>
      </c>
      <c r="AA34" s="32">
        <v>4.1388888888888893</v>
      </c>
      <c r="AB34" s="32">
        <v>0</v>
      </c>
      <c r="AC34" s="37">
        <v>0</v>
      </c>
      <c r="AD34" s="32">
        <v>191.62833333333333</v>
      </c>
      <c r="AE34" s="32">
        <v>0.80888888888888888</v>
      </c>
      <c r="AF34" s="37">
        <v>4.2211340818888417E-3</v>
      </c>
      <c r="AG34" s="32">
        <v>0</v>
      </c>
      <c r="AH34" s="32">
        <v>0</v>
      </c>
      <c r="AI34" s="37" t="s">
        <v>321</v>
      </c>
      <c r="AJ34" s="32">
        <v>0</v>
      </c>
      <c r="AK34" s="32">
        <v>0</v>
      </c>
      <c r="AL34" s="37" t="s">
        <v>321</v>
      </c>
      <c r="AM34" t="s">
        <v>15</v>
      </c>
      <c r="AN34" s="34">
        <v>1</v>
      </c>
      <c r="AX34"/>
      <c r="AY34"/>
    </row>
    <row r="35" spans="1:51" x14ac:dyDescent="0.25">
      <c r="A35" t="s">
        <v>223</v>
      </c>
      <c r="B35" t="s">
        <v>103</v>
      </c>
      <c r="C35" t="s">
        <v>161</v>
      </c>
      <c r="D35" t="s">
        <v>182</v>
      </c>
      <c r="E35" s="32">
        <v>97.855555555555554</v>
      </c>
      <c r="F35" s="32">
        <v>276.88788888888888</v>
      </c>
      <c r="G35" s="32">
        <v>0</v>
      </c>
      <c r="H35" s="37">
        <v>0</v>
      </c>
      <c r="I35" s="32">
        <v>260.89344444444447</v>
      </c>
      <c r="J35" s="32">
        <v>0</v>
      </c>
      <c r="K35" s="37">
        <v>0</v>
      </c>
      <c r="L35" s="32">
        <v>58.964777777777769</v>
      </c>
      <c r="M35" s="32">
        <v>0</v>
      </c>
      <c r="N35" s="37">
        <v>0</v>
      </c>
      <c r="O35" s="32">
        <v>42.970333333333329</v>
      </c>
      <c r="P35" s="32">
        <v>0</v>
      </c>
      <c r="Q35" s="37">
        <v>0</v>
      </c>
      <c r="R35" s="32">
        <v>11.105555555555556</v>
      </c>
      <c r="S35" s="32">
        <v>0</v>
      </c>
      <c r="T35" s="37">
        <v>0</v>
      </c>
      <c r="U35" s="32">
        <v>4.8888888888888893</v>
      </c>
      <c r="V35" s="32">
        <v>0</v>
      </c>
      <c r="W35" s="37">
        <v>0</v>
      </c>
      <c r="X35" s="32">
        <v>37.159222222222219</v>
      </c>
      <c r="Y35" s="32">
        <v>0</v>
      </c>
      <c r="Z35" s="37">
        <v>0</v>
      </c>
      <c r="AA35" s="32">
        <v>0</v>
      </c>
      <c r="AB35" s="32">
        <v>0</v>
      </c>
      <c r="AC35" s="37" t="s">
        <v>321</v>
      </c>
      <c r="AD35" s="32">
        <v>153.80000000000001</v>
      </c>
      <c r="AE35" s="32">
        <v>0</v>
      </c>
      <c r="AF35" s="37">
        <v>0</v>
      </c>
      <c r="AG35" s="32">
        <v>0</v>
      </c>
      <c r="AH35" s="32">
        <v>0</v>
      </c>
      <c r="AI35" s="37" t="s">
        <v>321</v>
      </c>
      <c r="AJ35" s="32">
        <v>26.963888888888889</v>
      </c>
      <c r="AK35" s="32">
        <v>0</v>
      </c>
      <c r="AL35" s="37">
        <v>0</v>
      </c>
      <c r="AM35" t="s">
        <v>25</v>
      </c>
      <c r="AN35" s="34">
        <v>1</v>
      </c>
      <c r="AX35"/>
      <c r="AY35"/>
    </row>
    <row r="36" spans="1:51" x14ac:dyDescent="0.25">
      <c r="A36" t="s">
        <v>223</v>
      </c>
      <c r="B36" t="s">
        <v>97</v>
      </c>
      <c r="C36" t="s">
        <v>161</v>
      </c>
      <c r="D36" t="s">
        <v>182</v>
      </c>
      <c r="E36" s="32">
        <v>80.433333333333337</v>
      </c>
      <c r="F36" s="32">
        <v>318.66811111111105</v>
      </c>
      <c r="G36" s="32">
        <v>45.517000000000003</v>
      </c>
      <c r="H36" s="37">
        <v>0.14283512661902165</v>
      </c>
      <c r="I36" s="32">
        <v>296.89588888888881</v>
      </c>
      <c r="J36" s="32">
        <v>45.328111111111113</v>
      </c>
      <c r="K36" s="37">
        <v>0.15267342124792721</v>
      </c>
      <c r="L36" s="32">
        <v>81.033111111111111</v>
      </c>
      <c r="M36" s="32">
        <v>7.3136666666666672</v>
      </c>
      <c r="N36" s="37">
        <v>9.0255286590666645E-2</v>
      </c>
      <c r="O36" s="32">
        <v>59.260888888888886</v>
      </c>
      <c r="P36" s="32">
        <v>7.1247777777777781</v>
      </c>
      <c r="Q36" s="37">
        <v>0.12022731874873442</v>
      </c>
      <c r="R36" s="32">
        <v>16.350000000000001</v>
      </c>
      <c r="S36" s="32">
        <v>0.18888888888888888</v>
      </c>
      <c r="T36" s="37">
        <v>1.1552837240910633E-2</v>
      </c>
      <c r="U36" s="32">
        <v>5.4222222222222225</v>
      </c>
      <c r="V36" s="32">
        <v>0</v>
      </c>
      <c r="W36" s="37">
        <v>0</v>
      </c>
      <c r="X36" s="32">
        <v>57.808</v>
      </c>
      <c r="Y36" s="32">
        <v>6.4235555555555557</v>
      </c>
      <c r="Z36" s="37">
        <v>0.11111879939723837</v>
      </c>
      <c r="AA36" s="32">
        <v>0</v>
      </c>
      <c r="AB36" s="32">
        <v>0</v>
      </c>
      <c r="AC36" s="37" t="s">
        <v>321</v>
      </c>
      <c r="AD36" s="32">
        <v>174.62699999999995</v>
      </c>
      <c r="AE36" s="32">
        <v>31.779777777777781</v>
      </c>
      <c r="AF36" s="37">
        <v>0.1819866216437194</v>
      </c>
      <c r="AG36" s="32">
        <v>0</v>
      </c>
      <c r="AH36" s="32">
        <v>0</v>
      </c>
      <c r="AI36" s="37" t="s">
        <v>321</v>
      </c>
      <c r="AJ36" s="32">
        <v>5.2</v>
      </c>
      <c r="AK36" s="32">
        <v>0</v>
      </c>
      <c r="AL36" s="37">
        <v>0</v>
      </c>
      <c r="AM36" t="s">
        <v>19</v>
      </c>
      <c r="AN36" s="34">
        <v>1</v>
      </c>
      <c r="AX36"/>
      <c r="AY36"/>
    </row>
    <row r="37" spans="1:51" x14ac:dyDescent="0.25">
      <c r="A37" t="s">
        <v>223</v>
      </c>
      <c r="B37" t="s">
        <v>124</v>
      </c>
      <c r="C37" t="s">
        <v>175</v>
      </c>
      <c r="D37" t="s">
        <v>182</v>
      </c>
      <c r="E37" s="32">
        <v>128.33333333333334</v>
      </c>
      <c r="F37" s="32">
        <v>556.15411111111121</v>
      </c>
      <c r="G37" s="32">
        <v>80.999777777777794</v>
      </c>
      <c r="H37" s="37">
        <v>0.14564268457164251</v>
      </c>
      <c r="I37" s="32">
        <v>550.99855555555564</v>
      </c>
      <c r="J37" s="32">
        <v>80.999777777777794</v>
      </c>
      <c r="K37" s="37">
        <v>0.14700542671315736</v>
      </c>
      <c r="L37" s="32">
        <v>80.275555555555556</v>
      </c>
      <c r="M37" s="32">
        <v>9.6310000000000002</v>
      </c>
      <c r="N37" s="37">
        <v>0.11997425534270845</v>
      </c>
      <c r="O37" s="32">
        <v>75.12</v>
      </c>
      <c r="P37" s="32">
        <v>9.6310000000000002</v>
      </c>
      <c r="Q37" s="37">
        <v>0.12820820021299253</v>
      </c>
      <c r="R37" s="32">
        <v>0</v>
      </c>
      <c r="S37" s="32">
        <v>0</v>
      </c>
      <c r="T37" s="37" t="s">
        <v>321</v>
      </c>
      <c r="U37" s="32">
        <v>5.1555555555555559</v>
      </c>
      <c r="V37" s="32">
        <v>0</v>
      </c>
      <c r="W37" s="37">
        <v>0</v>
      </c>
      <c r="X37" s="32">
        <v>48.916111111111086</v>
      </c>
      <c r="Y37" s="32">
        <v>13.278222222222224</v>
      </c>
      <c r="Z37" s="37">
        <v>0.27144885234358157</v>
      </c>
      <c r="AA37" s="32">
        <v>0</v>
      </c>
      <c r="AB37" s="32">
        <v>0</v>
      </c>
      <c r="AC37" s="37" t="s">
        <v>321</v>
      </c>
      <c r="AD37" s="32">
        <v>360.20022222222229</v>
      </c>
      <c r="AE37" s="32">
        <v>57.631222222222227</v>
      </c>
      <c r="AF37" s="37">
        <v>0.1599977419965809</v>
      </c>
      <c r="AG37" s="32">
        <v>0</v>
      </c>
      <c r="AH37" s="32">
        <v>0</v>
      </c>
      <c r="AI37" s="37" t="s">
        <v>321</v>
      </c>
      <c r="AJ37" s="32">
        <v>66.762222222222192</v>
      </c>
      <c r="AK37" s="32">
        <v>0.45933333333333337</v>
      </c>
      <c r="AL37" s="37">
        <v>6.88013846819559E-3</v>
      </c>
      <c r="AM37" t="s">
        <v>47</v>
      </c>
      <c r="AN37" s="34">
        <v>1</v>
      </c>
      <c r="AX37"/>
      <c r="AY37"/>
    </row>
    <row r="38" spans="1:51" x14ac:dyDescent="0.25">
      <c r="A38" t="s">
        <v>223</v>
      </c>
      <c r="B38" t="s">
        <v>76</v>
      </c>
      <c r="C38" t="s">
        <v>165</v>
      </c>
      <c r="D38" t="s">
        <v>182</v>
      </c>
      <c r="E38" s="32">
        <v>42.155555555555559</v>
      </c>
      <c r="F38" s="32">
        <v>191.62877777777777</v>
      </c>
      <c r="G38" s="32">
        <v>23.209333333333333</v>
      </c>
      <c r="H38" s="37">
        <v>0.12111611628733565</v>
      </c>
      <c r="I38" s="32">
        <v>178.26488888888889</v>
      </c>
      <c r="J38" s="32">
        <v>23.209333333333333</v>
      </c>
      <c r="K38" s="37">
        <v>0.13019576360771487</v>
      </c>
      <c r="L38" s="32">
        <v>51.638888888888886</v>
      </c>
      <c r="M38" s="32">
        <v>1.3111111111111111</v>
      </c>
      <c r="N38" s="37">
        <v>2.5389994620763853E-2</v>
      </c>
      <c r="O38" s="32">
        <v>38.274999999999999</v>
      </c>
      <c r="P38" s="32">
        <v>1.3111111111111111</v>
      </c>
      <c r="Q38" s="37">
        <v>3.4255025763843532E-2</v>
      </c>
      <c r="R38" s="32">
        <v>8.2972222222222225</v>
      </c>
      <c r="S38" s="32">
        <v>0</v>
      </c>
      <c r="T38" s="37">
        <v>0</v>
      </c>
      <c r="U38" s="32">
        <v>5.0666666666666664</v>
      </c>
      <c r="V38" s="32">
        <v>0</v>
      </c>
      <c r="W38" s="37">
        <v>0</v>
      </c>
      <c r="X38" s="32">
        <v>12.405777777777777</v>
      </c>
      <c r="Y38" s="32">
        <v>0</v>
      </c>
      <c r="Z38" s="37">
        <v>0</v>
      </c>
      <c r="AA38" s="32">
        <v>0</v>
      </c>
      <c r="AB38" s="32">
        <v>0</v>
      </c>
      <c r="AC38" s="37" t="s">
        <v>321</v>
      </c>
      <c r="AD38" s="32">
        <v>127.58411111111111</v>
      </c>
      <c r="AE38" s="32">
        <v>21.898222222222223</v>
      </c>
      <c r="AF38" s="37">
        <v>0.17163753410604074</v>
      </c>
      <c r="AG38" s="32">
        <v>0</v>
      </c>
      <c r="AH38" s="32">
        <v>0</v>
      </c>
      <c r="AI38" s="37" t="s">
        <v>321</v>
      </c>
      <c r="AJ38" s="32">
        <v>0</v>
      </c>
      <c r="AK38" s="32">
        <v>0</v>
      </c>
      <c r="AL38" s="37" t="s">
        <v>321</v>
      </c>
      <c r="AM38" t="s">
        <v>45</v>
      </c>
      <c r="AN38" s="34">
        <v>1</v>
      </c>
      <c r="AX38"/>
      <c r="AY38"/>
    </row>
    <row r="39" spans="1:51" x14ac:dyDescent="0.25">
      <c r="A39" t="s">
        <v>223</v>
      </c>
      <c r="B39" t="s">
        <v>125</v>
      </c>
      <c r="C39" t="s">
        <v>156</v>
      </c>
      <c r="D39" t="s">
        <v>183</v>
      </c>
      <c r="E39" s="32">
        <v>45.111111111111114</v>
      </c>
      <c r="F39" s="32">
        <v>158.32977777777779</v>
      </c>
      <c r="G39" s="32">
        <v>0</v>
      </c>
      <c r="H39" s="37">
        <v>0</v>
      </c>
      <c r="I39" s="32">
        <v>147.99855555555558</v>
      </c>
      <c r="J39" s="32">
        <v>0</v>
      </c>
      <c r="K39" s="37">
        <v>0</v>
      </c>
      <c r="L39" s="32">
        <v>51.653777777777783</v>
      </c>
      <c r="M39" s="32">
        <v>0</v>
      </c>
      <c r="N39" s="37">
        <v>0</v>
      </c>
      <c r="O39" s="32">
        <v>41.32255555555556</v>
      </c>
      <c r="P39" s="32">
        <v>0</v>
      </c>
      <c r="Q39" s="37">
        <v>0</v>
      </c>
      <c r="R39" s="32">
        <v>5.1645555555555562</v>
      </c>
      <c r="S39" s="32">
        <v>0</v>
      </c>
      <c r="T39" s="37">
        <v>0</v>
      </c>
      <c r="U39" s="32">
        <v>5.166666666666667</v>
      </c>
      <c r="V39" s="32">
        <v>0</v>
      </c>
      <c r="W39" s="37">
        <v>0</v>
      </c>
      <c r="X39" s="32">
        <v>4.0555555555555553E-2</v>
      </c>
      <c r="Y39" s="32">
        <v>0</v>
      </c>
      <c r="Z39" s="37">
        <v>0</v>
      </c>
      <c r="AA39" s="32">
        <v>0</v>
      </c>
      <c r="AB39" s="32">
        <v>0</v>
      </c>
      <c r="AC39" s="37" t="s">
        <v>321</v>
      </c>
      <c r="AD39" s="32">
        <v>82.349333333333334</v>
      </c>
      <c r="AE39" s="32">
        <v>0</v>
      </c>
      <c r="AF39" s="37">
        <v>0</v>
      </c>
      <c r="AG39" s="32">
        <v>0</v>
      </c>
      <c r="AH39" s="32">
        <v>0</v>
      </c>
      <c r="AI39" s="37" t="s">
        <v>321</v>
      </c>
      <c r="AJ39" s="32">
        <v>24.286111111111115</v>
      </c>
      <c r="AK39" s="32">
        <v>0</v>
      </c>
      <c r="AL39" s="37">
        <v>0</v>
      </c>
      <c r="AM39" t="s">
        <v>48</v>
      </c>
      <c r="AN39" s="34">
        <v>1</v>
      </c>
      <c r="AX39"/>
      <c r="AY39"/>
    </row>
    <row r="40" spans="1:51" x14ac:dyDescent="0.25">
      <c r="A40" t="s">
        <v>223</v>
      </c>
      <c r="B40" t="s">
        <v>82</v>
      </c>
      <c r="C40" t="s">
        <v>160</v>
      </c>
      <c r="D40" t="s">
        <v>180</v>
      </c>
      <c r="E40" s="32">
        <v>132.71111111111111</v>
      </c>
      <c r="F40" s="32">
        <v>491.82499999999987</v>
      </c>
      <c r="G40" s="32">
        <v>8.5443333333333324</v>
      </c>
      <c r="H40" s="37">
        <v>1.7372710483064779E-2</v>
      </c>
      <c r="I40" s="32">
        <v>459.93611111111096</v>
      </c>
      <c r="J40" s="32">
        <v>8.5443333333333324</v>
      </c>
      <c r="K40" s="37">
        <v>1.8577217850305302E-2</v>
      </c>
      <c r="L40" s="32">
        <v>157.18644444444439</v>
      </c>
      <c r="M40" s="32">
        <v>5.4693333333333332</v>
      </c>
      <c r="N40" s="37">
        <v>3.4795197210955434E-2</v>
      </c>
      <c r="O40" s="32">
        <v>125.2975555555555</v>
      </c>
      <c r="P40" s="32">
        <v>5.4693333333333332</v>
      </c>
      <c r="Q40" s="37">
        <v>4.3650758461191951E-2</v>
      </c>
      <c r="R40" s="32">
        <v>26.488888888888887</v>
      </c>
      <c r="S40" s="32">
        <v>0</v>
      </c>
      <c r="T40" s="37">
        <v>0</v>
      </c>
      <c r="U40" s="32">
        <v>5.4</v>
      </c>
      <c r="V40" s="32">
        <v>0</v>
      </c>
      <c r="W40" s="37">
        <v>0</v>
      </c>
      <c r="X40" s="32">
        <v>46.905888888888889</v>
      </c>
      <c r="Y40" s="32">
        <v>0.8265555555555556</v>
      </c>
      <c r="Z40" s="37">
        <v>1.7621573221083351E-2</v>
      </c>
      <c r="AA40" s="32">
        <v>0</v>
      </c>
      <c r="AB40" s="32">
        <v>0</v>
      </c>
      <c r="AC40" s="37" t="s">
        <v>321</v>
      </c>
      <c r="AD40" s="32">
        <v>272.17099999999994</v>
      </c>
      <c r="AE40" s="32">
        <v>2.2484444444444445</v>
      </c>
      <c r="AF40" s="37">
        <v>8.2611462809941E-3</v>
      </c>
      <c r="AG40" s="32">
        <v>11.703666666666665</v>
      </c>
      <c r="AH40" s="32">
        <v>0</v>
      </c>
      <c r="AI40" s="37">
        <v>0</v>
      </c>
      <c r="AJ40" s="32">
        <v>3.8580000000000001</v>
      </c>
      <c r="AK40" s="32">
        <v>0</v>
      </c>
      <c r="AL40" s="37">
        <v>0</v>
      </c>
      <c r="AM40" t="s">
        <v>4</v>
      </c>
      <c r="AN40" s="34">
        <v>1</v>
      </c>
      <c r="AX40"/>
      <c r="AY40"/>
    </row>
    <row r="41" spans="1:51" x14ac:dyDescent="0.25">
      <c r="A41" t="s">
        <v>223</v>
      </c>
      <c r="B41" t="s">
        <v>144</v>
      </c>
      <c r="C41" t="s">
        <v>171</v>
      </c>
      <c r="D41" t="s">
        <v>179</v>
      </c>
      <c r="E41" s="32">
        <v>48.62222222222222</v>
      </c>
      <c r="F41" s="32">
        <v>130.17666666666668</v>
      </c>
      <c r="G41" s="32">
        <v>42.419444444444451</v>
      </c>
      <c r="H41" s="37">
        <v>0.32586058262702827</v>
      </c>
      <c r="I41" s="32">
        <v>124.61722222222222</v>
      </c>
      <c r="J41" s="32">
        <v>42.419444444444451</v>
      </c>
      <c r="K41" s="37">
        <v>0.34039792966015936</v>
      </c>
      <c r="L41" s="32">
        <v>25.167777777777779</v>
      </c>
      <c r="M41" s="32">
        <v>12.2</v>
      </c>
      <c r="N41" s="37">
        <v>0.48474681029535116</v>
      </c>
      <c r="O41" s="32">
        <v>19.608333333333334</v>
      </c>
      <c r="P41" s="32">
        <v>12.2</v>
      </c>
      <c r="Q41" s="37">
        <v>0.62218444538886519</v>
      </c>
      <c r="R41" s="32">
        <v>3.3233333333333328</v>
      </c>
      <c r="S41" s="32">
        <v>0</v>
      </c>
      <c r="T41" s="37">
        <v>0</v>
      </c>
      <c r="U41" s="32">
        <v>2.2361111111111112</v>
      </c>
      <c r="V41" s="32">
        <v>0</v>
      </c>
      <c r="W41" s="37">
        <v>0</v>
      </c>
      <c r="X41" s="32">
        <v>18.297777777777778</v>
      </c>
      <c r="Y41" s="32">
        <v>13.766666666666667</v>
      </c>
      <c r="Z41" s="37">
        <v>0.75236822929317471</v>
      </c>
      <c r="AA41" s="32">
        <v>0</v>
      </c>
      <c r="AB41" s="32">
        <v>0</v>
      </c>
      <c r="AC41" s="37" t="s">
        <v>321</v>
      </c>
      <c r="AD41" s="32">
        <v>86.711111111111109</v>
      </c>
      <c r="AE41" s="32">
        <v>16.452777777777779</v>
      </c>
      <c r="AF41" s="37">
        <v>0.18974243977447466</v>
      </c>
      <c r="AG41" s="32">
        <v>0</v>
      </c>
      <c r="AH41" s="32">
        <v>0</v>
      </c>
      <c r="AI41" s="37" t="s">
        <v>321</v>
      </c>
      <c r="AJ41" s="32">
        <v>0</v>
      </c>
      <c r="AK41" s="32">
        <v>0</v>
      </c>
      <c r="AL41" s="37" t="s">
        <v>321</v>
      </c>
      <c r="AM41" t="s">
        <v>67</v>
      </c>
      <c r="AN41" s="34">
        <v>1</v>
      </c>
      <c r="AX41"/>
      <c r="AY41"/>
    </row>
    <row r="42" spans="1:51" x14ac:dyDescent="0.25">
      <c r="A42" t="s">
        <v>223</v>
      </c>
      <c r="B42" t="s">
        <v>95</v>
      </c>
      <c r="C42" t="s">
        <v>166</v>
      </c>
      <c r="D42" t="s">
        <v>182</v>
      </c>
      <c r="E42" s="32">
        <v>168.27777777777777</v>
      </c>
      <c r="F42" s="32">
        <v>614.99822222222235</v>
      </c>
      <c r="G42" s="32">
        <v>222.94066666666663</v>
      </c>
      <c r="H42" s="37">
        <v>0.36250619694654929</v>
      </c>
      <c r="I42" s="32">
        <v>537.92322222222231</v>
      </c>
      <c r="J42" s="32">
        <v>198.49622222222217</v>
      </c>
      <c r="K42" s="37">
        <v>0.36900474644357534</v>
      </c>
      <c r="L42" s="32">
        <v>77.748777777777789</v>
      </c>
      <c r="M42" s="32">
        <v>34.551555555555552</v>
      </c>
      <c r="N42" s="37">
        <v>0.44439998342239023</v>
      </c>
      <c r="O42" s="32">
        <v>24.473777777777791</v>
      </c>
      <c r="P42" s="32">
        <v>10.107111111111109</v>
      </c>
      <c r="Q42" s="37">
        <v>0.41297715468710244</v>
      </c>
      <c r="R42" s="32">
        <v>47.30833333333333</v>
      </c>
      <c r="S42" s="32">
        <v>24.444444444444443</v>
      </c>
      <c r="T42" s="37">
        <v>0.51670483236451181</v>
      </c>
      <c r="U42" s="32">
        <v>5.9666666666666668</v>
      </c>
      <c r="V42" s="32">
        <v>0</v>
      </c>
      <c r="W42" s="37">
        <v>0</v>
      </c>
      <c r="X42" s="32">
        <v>116.03966666666665</v>
      </c>
      <c r="Y42" s="32">
        <v>62.99522222222221</v>
      </c>
      <c r="Z42" s="37">
        <v>0.54287662169162465</v>
      </c>
      <c r="AA42" s="32">
        <v>23.8</v>
      </c>
      <c r="AB42" s="32">
        <v>0</v>
      </c>
      <c r="AC42" s="37">
        <v>0</v>
      </c>
      <c r="AD42" s="32">
        <v>360.86255555555567</v>
      </c>
      <c r="AE42" s="32">
        <v>125.39388888888885</v>
      </c>
      <c r="AF42" s="37">
        <v>0.34748379115101663</v>
      </c>
      <c r="AG42" s="32">
        <v>6.541666666666667</v>
      </c>
      <c r="AH42" s="32">
        <v>0</v>
      </c>
      <c r="AI42" s="37">
        <v>0</v>
      </c>
      <c r="AJ42" s="32">
        <v>30.005555555555556</v>
      </c>
      <c r="AK42" s="32">
        <v>0</v>
      </c>
      <c r="AL42" s="37">
        <v>0</v>
      </c>
      <c r="AM42" t="s">
        <v>17</v>
      </c>
      <c r="AN42" s="34">
        <v>1</v>
      </c>
      <c r="AX42"/>
      <c r="AY42"/>
    </row>
    <row r="43" spans="1:51" x14ac:dyDescent="0.25">
      <c r="A43" t="s">
        <v>223</v>
      </c>
      <c r="B43" t="s">
        <v>136</v>
      </c>
      <c r="C43" t="s">
        <v>162</v>
      </c>
      <c r="D43" t="s">
        <v>182</v>
      </c>
      <c r="E43" s="32">
        <v>64.099999999999994</v>
      </c>
      <c r="F43" s="32">
        <v>257.25433333333336</v>
      </c>
      <c r="G43" s="32">
        <v>0</v>
      </c>
      <c r="H43" s="37">
        <v>0</v>
      </c>
      <c r="I43" s="32">
        <v>249.61266666666668</v>
      </c>
      <c r="J43" s="32">
        <v>0</v>
      </c>
      <c r="K43" s="37">
        <v>0</v>
      </c>
      <c r="L43" s="32">
        <v>55.638888888888886</v>
      </c>
      <c r="M43" s="32">
        <v>0</v>
      </c>
      <c r="N43" s="37">
        <v>0</v>
      </c>
      <c r="O43" s="32">
        <v>47.99722222222222</v>
      </c>
      <c r="P43" s="32">
        <v>0</v>
      </c>
      <c r="Q43" s="37">
        <v>0</v>
      </c>
      <c r="R43" s="32">
        <v>5.2416666666666663</v>
      </c>
      <c r="S43" s="32">
        <v>0</v>
      </c>
      <c r="T43" s="37">
        <v>0</v>
      </c>
      <c r="U43" s="32">
        <v>2.4</v>
      </c>
      <c r="V43" s="32">
        <v>0</v>
      </c>
      <c r="W43" s="37">
        <v>0</v>
      </c>
      <c r="X43" s="32">
        <v>12.683333333333334</v>
      </c>
      <c r="Y43" s="32">
        <v>0</v>
      </c>
      <c r="Z43" s="37">
        <v>0</v>
      </c>
      <c r="AA43" s="32">
        <v>0</v>
      </c>
      <c r="AB43" s="32">
        <v>0</v>
      </c>
      <c r="AC43" s="37" t="s">
        <v>321</v>
      </c>
      <c r="AD43" s="32">
        <v>159.19722222222222</v>
      </c>
      <c r="AE43" s="32">
        <v>0</v>
      </c>
      <c r="AF43" s="37">
        <v>0</v>
      </c>
      <c r="AG43" s="32">
        <v>0</v>
      </c>
      <c r="AH43" s="32">
        <v>0</v>
      </c>
      <c r="AI43" s="37" t="s">
        <v>321</v>
      </c>
      <c r="AJ43" s="32">
        <v>29.734888888888893</v>
      </c>
      <c r="AK43" s="32">
        <v>0</v>
      </c>
      <c r="AL43" s="37">
        <v>0</v>
      </c>
      <c r="AM43" t="s">
        <v>59</v>
      </c>
      <c r="AN43" s="34">
        <v>1</v>
      </c>
      <c r="AX43"/>
      <c r="AY43"/>
    </row>
    <row r="44" spans="1:51" x14ac:dyDescent="0.25">
      <c r="A44" t="s">
        <v>223</v>
      </c>
      <c r="B44" t="s">
        <v>139</v>
      </c>
      <c r="C44" t="s">
        <v>177</v>
      </c>
      <c r="D44" t="s">
        <v>182</v>
      </c>
      <c r="E44" s="32">
        <v>54.755555555555553</v>
      </c>
      <c r="F44" s="32">
        <v>157.95277777777778</v>
      </c>
      <c r="G44" s="32">
        <v>25.970333333333333</v>
      </c>
      <c r="H44" s="37">
        <v>0.16441833881434323</v>
      </c>
      <c r="I44" s="32">
        <v>148.2861111111111</v>
      </c>
      <c r="J44" s="32">
        <v>25.970333333333333</v>
      </c>
      <c r="K44" s="37">
        <v>0.17513665399097092</v>
      </c>
      <c r="L44" s="32">
        <v>36.113888888888887</v>
      </c>
      <c r="M44" s="32">
        <v>0</v>
      </c>
      <c r="N44" s="37">
        <v>0</v>
      </c>
      <c r="O44" s="32">
        <v>26.447222222222223</v>
      </c>
      <c r="P44" s="32">
        <v>0</v>
      </c>
      <c r="Q44" s="37">
        <v>0</v>
      </c>
      <c r="R44" s="32">
        <v>5.083333333333333</v>
      </c>
      <c r="S44" s="32">
        <v>0</v>
      </c>
      <c r="T44" s="37">
        <v>0</v>
      </c>
      <c r="U44" s="32">
        <v>4.583333333333333</v>
      </c>
      <c r="V44" s="32">
        <v>0</v>
      </c>
      <c r="W44" s="37">
        <v>0</v>
      </c>
      <c r="X44" s="32">
        <v>18.25</v>
      </c>
      <c r="Y44" s="32">
        <v>2.5083333333333333</v>
      </c>
      <c r="Z44" s="37">
        <v>0.13744292237442923</v>
      </c>
      <c r="AA44" s="32">
        <v>0</v>
      </c>
      <c r="AB44" s="32">
        <v>0</v>
      </c>
      <c r="AC44" s="37" t="s">
        <v>321</v>
      </c>
      <c r="AD44" s="32">
        <v>103.58888888888889</v>
      </c>
      <c r="AE44" s="32">
        <v>23.462</v>
      </c>
      <c r="AF44" s="37">
        <v>0.22649147270191999</v>
      </c>
      <c r="AG44" s="32">
        <v>0</v>
      </c>
      <c r="AH44" s="32">
        <v>0</v>
      </c>
      <c r="AI44" s="37" t="s">
        <v>321</v>
      </c>
      <c r="AJ44" s="32">
        <v>0</v>
      </c>
      <c r="AK44" s="32">
        <v>0</v>
      </c>
      <c r="AL44" s="37" t="s">
        <v>321</v>
      </c>
      <c r="AM44" t="s">
        <v>62</v>
      </c>
      <c r="AN44" s="34">
        <v>1</v>
      </c>
      <c r="AX44"/>
      <c r="AY44"/>
    </row>
    <row r="45" spans="1:51" x14ac:dyDescent="0.25">
      <c r="A45" t="s">
        <v>223</v>
      </c>
      <c r="B45" t="s">
        <v>114</v>
      </c>
      <c r="C45" t="s">
        <v>158</v>
      </c>
      <c r="D45" t="s">
        <v>182</v>
      </c>
      <c r="E45" s="32">
        <v>80.688888888888883</v>
      </c>
      <c r="F45" s="32">
        <v>294.99477777777787</v>
      </c>
      <c r="G45" s="32">
        <v>76.575333333333347</v>
      </c>
      <c r="H45" s="37">
        <v>0.25958199636679063</v>
      </c>
      <c r="I45" s="32">
        <v>282.03644444444456</v>
      </c>
      <c r="J45" s="32">
        <v>76.575333333333347</v>
      </c>
      <c r="K45" s="37">
        <v>0.27150864663668361</v>
      </c>
      <c r="L45" s="32">
        <v>59.608222222222246</v>
      </c>
      <c r="M45" s="32">
        <v>9.9998888888888882</v>
      </c>
      <c r="N45" s="37">
        <v>0.16776022696346879</v>
      </c>
      <c r="O45" s="32">
        <v>46.64988888888891</v>
      </c>
      <c r="P45" s="32">
        <v>9.9998888888888882</v>
      </c>
      <c r="Q45" s="37">
        <v>0.21436040100131226</v>
      </c>
      <c r="R45" s="32">
        <v>7.2694444444444448</v>
      </c>
      <c r="S45" s="32">
        <v>0</v>
      </c>
      <c r="T45" s="37">
        <v>0</v>
      </c>
      <c r="U45" s="32">
        <v>5.6888888888888891</v>
      </c>
      <c r="V45" s="32">
        <v>0</v>
      </c>
      <c r="W45" s="37">
        <v>0</v>
      </c>
      <c r="X45" s="32">
        <v>33.745777777777775</v>
      </c>
      <c r="Y45" s="32">
        <v>18.490222222222222</v>
      </c>
      <c r="Z45" s="37">
        <v>0.54792698345801294</v>
      </c>
      <c r="AA45" s="32">
        <v>0</v>
      </c>
      <c r="AB45" s="32">
        <v>0</v>
      </c>
      <c r="AC45" s="37" t="s">
        <v>321</v>
      </c>
      <c r="AD45" s="32">
        <v>175.18522222222231</v>
      </c>
      <c r="AE45" s="32">
        <v>48.085222222222235</v>
      </c>
      <c r="AF45" s="37">
        <v>0.27448218298473925</v>
      </c>
      <c r="AG45" s="32">
        <v>0</v>
      </c>
      <c r="AH45" s="32">
        <v>0</v>
      </c>
      <c r="AI45" s="37" t="s">
        <v>321</v>
      </c>
      <c r="AJ45" s="32">
        <v>26.455555555555556</v>
      </c>
      <c r="AK45" s="32">
        <v>0</v>
      </c>
      <c r="AL45" s="37">
        <v>0</v>
      </c>
      <c r="AM45" t="s">
        <v>36</v>
      </c>
      <c r="AN45" s="34">
        <v>1</v>
      </c>
      <c r="AX45"/>
      <c r="AY45"/>
    </row>
    <row r="46" spans="1:51" x14ac:dyDescent="0.25">
      <c r="A46" t="s">
        <v>223</v>
      </c>
      <c r="B46" t="s">
        <v>133</v>
      </c>
      <c r="C46" t="s">
        <v>159</v>
      </c>
      <c r="D46" t="s">
        <v>182</v>
      </c>
      <c r="E46" s="32">
        <v>75.288888888888891</v>
      </c>
      <c r="F46" s="32">
        <v>289.93755555555555</v>
      </c>
      <c r="G46" s="32">
        <v>29.255555555555553</v>
      </c>
      <c r="H46" s="37">
        <v>0.1009029530496605</v>
      </c>
      <c r="I46" s="32">
        <v>259.11133333333333</v>
      </c>
      <c r="J46" s="32">
        <v>29.255555555555553</v>
      </c>
      <c r="K46" s="37">
        <v>0.112907278810224</v>
      </c>
      <c r="L46" s="32">
        <v>71.123444444444431</v>
      </c>
      <c r="M46" s="32">
        <v>13.361111111111111</v>
      </c>
      <c r="N46" s="37">
        <v>0.18785804337060294</v>
      </c>
      <c r="O46" s="32">
        <v>46.572222222222223</v>
      </c>
      <c r="P46" s="32">
        <v>13.361111111111111</v>
      </c>
      <c r="Q46" s="37">
        <v>0.28689013479661218</v>
      </c>
      <c r="R46" s="32">
        <v>22.862333333333329</v>
      </c>
      <c r="S46" s="32">
        <v>0</v>
      </c>
      <c r="T46" s="37">
        <v>0</v>
      </c>
      <c r="U46" s="32">
        <v>1.6888888888888889</v>
      </c>
      <c r="V46" s="32">
        <v>0</v>
      </c>
      <c r="W46" s="37">
        <v>0</v>
      </c>
      <c r="X46" s="32">
        <v>44.417333333333332</v>
      </c>
      <c r="Y46" s="32">
        <v>1.3166666666666667</v>
      </c>
      <c r="Z46" s="37">
        <v>2.9643082280190917E-2</v>
      </c>
      <c r="AA46" s="32">
        <v>6.2750000000000004</v>
      </c>
      <c r="AB46" s="32">
        <v>0</v>
      </c>
      <c r="AC46" s="37">
        <v>0</v>
      </c>
      <c r="AD46" s="32">
        <v>168.12177777777777</v>
      </c>
      <c r="AE46" s="32">
        <v>14.577777777777778</v>
      </c>
      <c r="AF46" s="37">
        <v>8.670963375754083E-2</v>
      </c>
      <c r="AG46" s="32">
        <v>0</v>
      </c>
      <c r="AH46" s="32">
        <v>0</v>
      </c>
      <c r="AI46" s="37" t="s">
        <v>321</v>
      </c>
      <c r="AJ46" s="32">
        <v>0</v>
      </c>
      <c r="AK46" s="32">
        <v>0</v>
      </c>
      <c r="AL46" s="37" t="s">
        <v>321</v>
      </c>
      <c r="AM46" t="s">
        <v>56</v>
      </c>
      <c r="AN46" s="34">
        <v>1</v>
      </c>
      <c r="AX46"/>
      <c r="AY46"/>
    </row>
    <row r="47" spans="1:51" x14ac:dyDescent="0.25">
      <c r="A47" t="s">
        <v>223</v>
      </c>
      <c r="B47" t="s">
        <v>88</v>
      </c>
      <c r="C47" t="s">
        <v>165</v>
      </c>
      <c r="D47" t="s">
        <v>182</v>
      </c>
      <c r="E47" s="32">
        <v>108.03333333333333</v>
      </c>
      <c r="F47" s="32">
        <v>394.11033333333336</v>
      </c>
      <c r="G47" s="32">
        <v>162.40477777777778</v>
      </c>
      <c r="H47" s="37">
        <v>0.41207947125917643</v>
      </c>
      <c r="I47" s="32">
        <v>387.51033333333334</v>
      </c>
      <c r="J47" s="32">
        <v>162.13811111111113</v>
      </c>
      <c r="K47" s="37">
        <v>0.41840977430566012</v>
      </c>
      <c r="L47" s="32">
        <v>50.623111111111101</v>
      </c>
      <c r="M47" s="32">
        <v>10.956444444444445</v>
      </c>
      <c r="N47" s="37">
        <v>0.21643166932977478</v>
      </c>
      <c r="O47" s="32">
        <v>44.023111111111106</v>
      </c>
      <c r="P47" s="32">
        <v>10.689777777777778</v>
      </c>
      <c r="Q47" s="37">
        <v>0.24282195210596458</v>
      </c>
      <c r="R47" s="32">
        <v>0.53333333333333333</v>
      </c>
      <c r="S47" s="32">
        <v>0.26666666666666666</v>
      </c>
      <c r="T47" s="37">
        <v>0.5</v>
      </c>
      <c r="U47" s="32">
        <v>6.0666666666666664</v>
      </c>
      <c r="V47" s="32">
        <v>0</v>
      </c>
      <c r="W47" s="37">
        <v>0</v>
      </c>
      <c r="X47" s="32">
        <v>71.679444444444442</v>
      </c>
      <c r="Y47" s="32">
        <v>28.901666666666667</v>
      </c>
      <c r="Z47" s="37">
        <v>0.40320718011517326</v>
      </c>
      <c r="AA47" s="32">
        <v>0</v>
      </c>
      <c r="AB47" s="32">
        <v>0</v>
      </c>
      <c r="AC47" s="37" t="s">
        <v>321</v>
      </c>
      <c r="AD47" s="32">
        <v>271.8077777777778</v>
      </c>
      <c r="AE47" s="32">
        <v>122.54666666666668</v>
      </c>
      <c r="AF47" s="37">
        <v>0.45085783662473888</v>
      </c>
      <c r="AG47" s="32">
        <v>0</v>
      </c>
      <c r="AH47" s="32">
        <v>0</v>
      </c>
      <c r="AI47" s="37" t="s">
        <v>321</v>
      </c>
      <c r="AJ47" s="32">
        <v>0</v>
      </c>
      <c r="AK47" s="32">
        <v>0</v>
      </c>
      <c r="AL47" s="37" t="s">
        <v>321</v>
      </c>
      <c r="AM47" t="s">
        <v>10</v>
      </c>
      <c r="AN47" s="34">
        <v>1</v>
      </c>
      <c r="AX47"/>
      <c r="AY47"/>
    </row>
    <row r="48" spans="1:51" x14ac:dyDescent="0.25">
      <c r="A48" t="s">
        <v>223</v>
      </c>
      <c r="B48" t="s">
        <v>146</v>
      </c>
      <c r="C48" t="s">
        <v>169</v>
      </c>
      <c r="D48" t="s">
        <v>182</v>
      </c>
      <c r="E48" s="32">
        <v>134.53333333333333</v>
      </c>
      <c r="F48" s="32">
        <v>368.50277777777774</v>
      </c>
      <c r="G48" s="32">
        <v>0</v>
      </c>
      <c r="H48" s="37">
        <v>0</v>
      </c>
      <c r="I48" s="32">
        <v>349.58055555555552</v>
      </c>
      <c r="J48" s="32">
        <v>0</v>
      </c>
      <c r="K48" s="37">
        <v>0</v>
      </c>
      <c r="L48" s="32">
        <v>41.727777777777774</v>
      </c>
      <c r="M48" s="32">
        <v>0</v>
      </c>
      <c r="N48" s="37">
        <v>0</v>
      </c>
      <c r="O48" s="32">
        <v>28.905555555555555</v>
      </c>
      <c r="P48" s="32">
        <v>0</v>
      </c>
      <c r="Q48" s="37">
        <v>0</v>
      </c>
      <c r="R48" s="32">
        <v>12.822222222222223</v>
      </c>
      <c r="S48" s="32">
        <v>0</v>
      </c>
      <c r="T48" s="37">
        <v>0</v>
      </c>
      <c r="U48" s="32">
        <v>0</v>
      </c>
      <c r="V48" s="32">
        <v>0</v>
      </c>
      <c r="W48" s="37" t="s">
        <v>321</v>
      </c>
      <c r="X48" s="32">
        <v>82.555555555555557</v>
      </c>
      <c r="Y48" s="32">
        <v>0</v>
      </c>
      <c r="Z48" s="37">
        <v>0</v>
      </c>
      <c r="AA48" s="32">
        <v>6.1</v>
      </c>
      <c r="AB48" s="32">
        <v>0</v>
      </c>
      <c r="AC48" s="37">
        <v>0</v>
      </c>
      <c r="AD48" s="32">
        <v>238.0361111111111</v>
      </c>
      <c r="AE48" s="32">
        <v>0</v>
      </c>
      <c r="AF48" s="37">
        <v>0</v>
      </c>
      <c r="AG48" s="32">
        <v>0</v>
      </c>
      <c r="AH48" s="32">
        <v>0</v>
      </c>
      <c r="AI48" s="37" t="s">
        <v>321</v>
      </c>
      <c r="AJ48" s="32">
        <v>8.3333333333333329E-2</v>
      </c>
      <c r="AK48" s="32">
        <v>0</v>
      </c>
      <c r="AL48" s="37">
        <v>0</v>
      </c>
      <c r="AM48" t="s">
        <v>69</v>
      </c>
      <c r="AN48" s="34">
        <v>1</v>
      </c>
      <c r="AX48"/>
      <c r="AY48"/>
    </row>
    <row r="49" spans="1:51" x14ac:dyDescent="0.25">
      <c r="A49" t="s">
        <v>223</v>
      </c>
      <c r="B49" t="s">
        <v>111</v>
      </c>
      <c r="C49" t="s">
        <v>162</v>
      </c>
      <c r="D49" t="s">
        <v>182</v>
      </c>
      <c r="E49" s="32">
        <v>123</v>
      </c>
      <c r="F49" s="32">
        <v>448.07311111111079</v>
      </c>
      <c r="G49" s="32">
        <v>4.4466666666666672</v>
      </c>
      <c r="H49" s="37">
        <v>9.9239757003941401E-3</v>
      </c>
      <c r="I49" s="32">
        <v>409.34533333333303</v>
      </c>
      <c r="J49" s="32">
        <v>4.4466666666666672</v>
      </c>
      <c r="K49" s="37">
        <v>1.0862873726828865E-2</v>
      </c>
      <c r="L49" s="32">
        <v>82.780555555555566</v>
      </c>
      <c r="M49" s="32">
        <v>0</v>
      </c>
      <c r="N49" s="37">
        <v>0</v>
      </c>
      <c r="O49" s="32">
        <v>50.213888888888889</v>
      </c>
      <c r="P49" s="32">
        <v>0</v>
      </c>
      <c r="Q49" s="37">
        <v>0</v>
      </c>
      <c r="R49" s="32">
        <v>32.56666666666667</v>
      </c>
      <c r="S49" s="32">
        <v>0</v>
      </c>
      <c r="T49" s="37">
        <v>0</v>
      </c>
      <c r="U49" s="32">
        <v>0</v>
      </c>
      <c r="V49" s="32">
        <v>0</v>
      </c>
      <c r="W49" s="37" t="s">
        <v>321</v>
      </c>
      <c r="X49" s="32">
        <v>72.680555555555557</v>
      </c>
      <c r="Y49" s="32">
        <v>0</v>
      </c>
      <c r="Z49" s="37">
        <v>0</v>
      </c>
      <c r="AA49" s="32">
        <v>6.1611111111111114</v>
      </c>
      <c r="AB49" s="32">
        <v>0</v>
      </c>
      <c r="AC49" s="37">
        <v>0</v>
      </c>
      <c r="AD49" s="32">
        <v>286.45088888888858</v>
      </c>
      <c r="AE49" s="32">
        <v>4.4466666666666672</v>
      </c>
      <c r="AF49" s="37">
        <v>1.5523312508872976E-2</v>
      </c>
      <c r="AG49" s="32">
        <v>0</v>
      </c>
      <c r="AH49" s="32">
        <v>0</v>
      </c>
      <c r="AI49" s="37" t="s">
        <v>321</v>
      </c>
      <c r="AJ49" s="32">
        <v>0</v>
      </c>
      <c r="AK49" s="32">
        <v>0</v>
      </c>
      <c r="AL49" s="37" t="s">
        <v>321</v>
      </c>
      <c r="AM49" t="s">
        <v>33</v>
      </c>
      <c r="AN49" s="34">
        <v>1</v>
      </c>
      <c r="AX49"/>
      <c r="AY49"/>
    </row>
    <row r="50" spans="1:51" x14ac:dyDescent="0.25">
      <c r="A50" t="s">
        <v>223</v>
      </c>
      <c r="B50" t="s">
        <v>102</v>
      </c>
      <c r="C50" t="s">
        <v>170</v>
      </c>
      <c r="D50" t="s">
        <v>182</v>
      </c>
      <c r="E50" s="32">
        <v>76</v>
      </c>
      <c r="F50" s="32">
        <v>251.1622222222222</v>
      </c>
      <c r="G50" s="32">
        <v>37.302777777777777</v>
      </c>
      <c r="H50" s="37">
        <v>0.14852065508790246</v>
      </c>
      <c r="I50" s="32">
        <v>231.44511111111112</v>
      </c>
      <c r="J50" s="32">
        <v>37.069444444444443</v>
      </c>
      <c r="K50" s="37">
        <v>0.16016516515074847</v>
      </c>
      <c r="L50" s="32">
        <v>58.546555555555557</v>
      </c>
      <c r="M50" s="32">
        <v>1.1222222222222222</v>
      </c>
      <c r="N50" s="37">
        <v>1.9168031519075986E-2</v>
      </c>
      <c r="O50" s="32">
        <v>40.512777777777778</v>
      </c>
      <c r="P50" s="32">
        <v>0.88888888888888884</v>
      </c>
      <c r="Q50" s="37">
        <v>2.1940951414505711E-2</v>
      </c>
      <c r="R50" s="32">
        <v>12.713555555555557</v>
      </c>
      <c r="S50" s="32">
        <v>0.23333333333333334</v>
      </c>
      <c r="T50" s="37">
        <v>1.8353113911660345E-2</v>
      </c>
      <c r="U50" s="32">
        <v>5.3202222222222222</v>
      </c>
      <c r="V50" s="32">
        <v>0</v>
      </c>
      <c r="W50" s="37">
        <v>0</v>
      </c>
      <c r="X50" s="32">
        <v>29.833333333333332</v>
      </c>
      <c r="Y50" s="32">
        <v>5.0888888888888886</v>
      </c>
      <c r="Z50" s="37">
        <v>0.17057728119180632</v>
      </c>
      <c r="AA50" s="32">
        <v>1.6833333333333333</v>
      </c>
      <c r="AB50" s="32">
        <v>0</v>
      </c>
      <c r="AC50" s="37">
        <v>0</v>
      </c>
      <c r="AD50" s="32">
        <v>140.47744444444444</v>
      </c>
      <c r="AE50" s="32">
        <v>31.091666666666665</v>
      </c>
      <c r="AF50" s="37">
        <v>0.22132853277354925</v>
      </c>
      <c r="AG50" s="32">
        <v>3.9805555555555556</v>
      </c>
      <c r="AH50" s="32">
        <v>0</v>
      </c>
      <c r="AI50" s="37">
        <v>0</v>
      </c>
      <c r="AJ50" s="32">
        <v>16.641000000000002</v>
      </c>
      <c r="AK50" s="32">
        <v>0</v>
      </c>
      <c r="AL50" s="37">
        <v>0</v>
      </c>
      <c r="AM50" t="s">
        <v>24</v>
      </c>
      <c r="AN50" s="34">
        <v>1</v>
      </c>
      <c r="AX50"/>
      <c r="AY50"/>
    </row>
    <row r="51" spans="1:51" x14ac:dyDescent="0.25">
      <c r="A51" t="s">
        <v>223</v>
      </c>
      <c r="B51" t="s">
        <v>116</v>
      </c>
      <c r="C51" t="s">
        <v>165</v>
      </c>
      <c r="D51" t="s">
        <v>182</v>
      </c>
      <c r="E51" s="32">
        <v>89.655555555555551</v>
      </c>
      <c r="F51" s="32">
        <v>353.85744444444441</v>
      </c>
      <c r="G51" s="32">
        <v>56.723333333333329</v>
      </c>
      <c r="H51" s="37">
        <v>0.16029995757864829</v>
      </c>
      <c r="I51" s="32">
        <v>323.60733333333326</v>
      </c>
      <c r="J51" s="32">
        <v>56.723333333333329</v>
      </c>
      <c r="K51" s="37">
        <v>0.17528444967254556</v>
      </c>
      <c r="L51" s="32">
        <v>59.970222222222219</v>
      </c>
      <c r="M51" s="32">
        <v>8.7062222222222214</v>
      </c>
      <c r="N51" s="37">
        <v>0.14517575389267265</v>
      </c>
      <c r="O51" s="32">
        <v>36.609444444444435</v>
      </c>
      <c r="P51" s="32">
        <v>8.7062222222222214</v>
      </c>
      <c r="Q51" s="37">
        <v>0.23781355752158675</v>
      </c>
      <c r="R51" s="32">
        <v>18.683333333333334</v>
      </c>
      <c r="S51" s="32">
        <v>0</v>
      </c>
      <c r="T51" s="37">
        <v>0</v>
      </c>
      <c r="U51" s="32">
        <v>4.6774444444444452</v>
      </c>
      <c r="V51" s="32">
        <v>0</v>
      </c>
      <c r="W51" s="37">
        <v>0</v>
      </c>
      <c r="X51" s="32">
        <v>38.589444444444446</v>
      </c>
      <c r="Y51" s="32">
        <v>20.774888888888889</v>
      </c>
      <c r="Z51" s="37">
        <v>0.53835677574466245</v>
      </c>
      <c r="AA51" s="32">
        <v>6.889333333333334</v>
      </c>
      <c r="AB51" s="32">
        <v>0</v>
      </c>
      <c r="AC51" s="37">
        <v>0</v>
      </c>
      <c r="AD51" s="32">
        <v>219.47811111111105</v>
      </c>
      <c r="AE51" s="32">
        <v>27.242222222222214</v>
      </c>
      <c r="AF51" s="37">
        <v>0.1241227295255462</v>
      </c>
      <c r="AG51" s="32">
        <v>0</v>
      </c>
      <c r="AH51" s="32">
        <v>0</v>
      </c>
      <c r="AI51" s="37" t="s">
        <v>321</v>
      </c>
      <c r="AJ51" s="32">
        <v>28.930333333333337</v>
      </c>
      <c r="AK51" s="32">
        <v>0</v>
      </c>
      <c r="AL51" s="37">
        <v>0</v>
      </c>
      <c r="AM51" t="s">
        <v>38</v>
      </c>
      <c r="AN51" s="34">
        <v>1</v>
      </c>
      <c r="AX51"/>
      <c r="AY51"/>
    </row>
    <row r="52" spans="1:51" x14ac:dyDescent="0.25">
      <c r="A52" t="s">
        <v>223</v>
      </c>
      <c r="B52" t="s">
        <v>126</v>
      </c>
      <c r="C52" t="s">
        <v>176</v>
      </c>
      <c r="D52" t="s">
        <v>180</v>
      </c>
      <c r="E52" s="32">
        <v>137.46666666666667</v>
      </c>
      <c r="F52" s="32">
        <v>539.33266666666668</v>
      </c>
      <c r="G52" s="32">
        <v>2.3392222222222228</v>
      </c>
      <c r="H52" s="37">
        <v>4.3372529920720961E-3</v>
      </c>
      <c r="I52" s="32">
        <v>509.44966666666659</v>
      </c>
      <c r="J52" s="32">
        <v>2.3392222222222228</v>
      </c>
      <c r="K52" s="37">
        <v>4.5916650363671315E-3</v>
      </c>
      <c r="L52" s="32">
        <v>149.26544444444448</v>
      </c>
      <c r="M52" s="32">
        <v>0</v>
      </c>
      <c r="N52" s="37">
        <v>0</v>
      </c>
      <c r="O52" s="32">
        <v>119.38244444444446</v>
      </c>
      <c r="P52" s="32">
        <v>0</v>
      </c>
      <c r="Q52" s="37">
        <v>0</v>
      </c>
      <c r="R52" s="32">
        <v>24.971888888888891</v>
      </c>
      <c r="S52" s="32">
        <v>0</v>
      </c>
      <c r="T52" s="37">
        <v>0</v>
      </c>
      <c r="U52" s="32">
        <v>4.9111111111111114</v>
      </c>
      <c r="V52" s="32">
        <v>0</v>
      </c>
      <c r="W52" s="37">
        <v>0</v>
      </c>
      <c r="X52" s="32">
        <v>73.56466666666671</v>
      </c>
      <c r="Y52" s="32">
        <v>0</v>
      </c>
      <c r="Z52" s="37">
        <v>0</v>
      </c>
      <c r="AA52" s="32">
        <v>0</v>
      </c>
      <c r="AB52" s="32">
        <v>0</v>
      </c>
      <c r="AC52" s="37" t="s">
        <v>321</v>
      </c>
      <c r="AD52" s="32">
        <v>277.55077777777768</v>
      </c>
      <c r="AE52" s="32">
        <v>2.3392222222222228</v>
      </c>
      <c r="AF52" s="37">
        <v>8.4280874330502943E-3</v>
      </c>
      <c r="AG52" s="32">
        <v>5.5359999999999987</v>
      </c>
      <c r="AH52" s="32">
        <v>0</v>
      </c>
      <c r="AI52" s="37">
        <v>0</v>
      </c>
      <c r="AJ52" s="32">
        <v>33.41577777777777</v>
      </c>
      <c r="AK52" s="32">
        <v>0</v>
      </c>
      <c r="AL52" s="37">
        <v>0</v>
      </c>
      <c r="AM52" t="s">
        <v>49</v>
      </c>
      <c r="AN52" s="34">
        <v>1</v>
      </c>
      <c r="AX52"/>
      <c r="AY52"/>
    </row>
    <row r="53" spans="1:51" x14ac:dyDescent="0.25">
      <c r="A53" t="s">
        <v>223</v>
      </c>
      <c r="B53" t="s">
        <v>130</v>
      </c>
      <c r="C53" t="s">
        <v>176</v>
      </c>
      <c r="D53" t="s">
        <v>180</v>
      </c>
      <c r="E53" s="32">
        <v>163.42222222222222</v>
      </c>
      <c r="F53" s="32">
        <v>585.59777777777788</v>
      </c>
      <c r="G53" s="32">
        <v>189.07000000000005</v>
      </c>
      <c r="H53" s="37">
        <v>0.32286666236590156</v>
      </c>
      <c r="I53" s="32">
        <v>569.35611111111109</v>
      </c>
      <c r="J53" s="32">
        <v>189.07000000000005</v>
      </c>
      <c r="K53" s="37">
        <v>0.3320768782669703</v>
      </c>
      <c r="L53" s="32">
        <v>98.183222222222213</v>
      </c>
      <c r="M53" s="32">
        <v>44.277666666666676</v>
      </c>
      <c r="N53" s="37">
        <v>0.45096978551438421</v>
      </c>
      <c r="O53" s="32">
        <v>88.705444444444439</v>
      </c>
      <c r="P53" s="32">
        <v>44.277666666666676</v>
      </c>
      <c r="Q53" s="37">
        <v>0.49915387881740958</v>
      </c>
      <c r="R53" s="32">
        <v>5.5666666666666664</v>
      </c>
      <c r="S53" s="32">
        <v>0</v>
      </c>
      <c r="T53" s="37">
        <v>0</v>
      </c>
      <c r="U53" s="32">
        <v>3.911111111111111</v>
      </c>
      <c r="V53" s="32">
        <v>0</v>
      </c>
      <c r="W53" s="37">
        <v>0</v>
      </c>
      <c r="X53" s="32">
        <v>125.33822222222221</v>
      </c>
      <c r="Y53" s="32">
        <v>46.904888888888884</v>
      </c>
      <c r="Z53" s="37">
        <v>0.37422653726273086</v>
      </c>
      <c r="AA53" s="32">
        <v>6.7638888888888893</v>
      </c>
      <c r="AB53" s="32">
        <v>0</v>
      </c>
      <c r="AC53" s="37">
        <v>0</v>
      </c>
      <c r="AD53" s="32">
        <v>348.74577777777779</v>
      </c>
      <c r="AE53" s="32">
        <v>97.887444444444498</v>
      </c>
      <c r="AF53" s="37">
        <v>0.28068424245359258</v>
      </c>
      <c r="AG53" s="32">
        <v>0</v>
      </c>
      <c r="AH53" s="32">
        <v>0</v>
      </c>
      <c r="AI53" s="37" t="s">
        <v>321</v>
      </c>
      <c r="AJ53" s="32">
        <v>6.5666666666666664</v>
      </c>
      <c r="AK53" s="32">
        <v>0</v>
      </c>
      <c r="AL53" s="37">
        <v>0</v>
      </c>
      <c r="AM53" t="s">
        <v>53</v>
      </c>
      <c r="AN53" s="34">
        <v>1</v>
      </c>
      <c r="AX53"/>
      <c r="AY53"/>
    </row>
    <row r="54" spans="1:51" x14ac:dyDescent="0.25">
      <c r="A54" t="s">
        <v>223</v>
      </c>
      <c r="B54" t="s">
        <v>142</v>
      </c>
      <c r="C54" t="s">
        <v>173</v>
      </c>
      <c r="D54" t="s">
        <v>179</v>
      </c>
      <c r="E54" s="32">
        <v>52.522222222222226</v>
      </c>
      <c r="F54" s="32">
        <v>220.215</v>
      </c>
      <c r="G54" s="32">
        <v>43.917777777777779</v>
      </c>
      <c r="H54" s="37">
        <v>0.19943136379346446</v>
      </c>
      <c r="I54" s="32">
        <v>203.24555555555557</v>
      </c>
      <c r="J54" s="32">
        <v>43.917777777777779</v>
      </c>
      <c r="K54" s="37">
        <v>0.21608235249096605</v>
      </c>
      <c r="L54" s="32">
        <v>50</v>
      </c>
      <c r="M54" s="32">
        <v>0</v>
      </c>
      <c r="N54" s="37">
        <v>0</v>
      </c>
      <c r="O54" s="32">
        <v>38.133333333333333</v>
      </c>
      <c r="P54" s="32">
        <v>0</v>
      </c>
      <c r="Q54" s="37">
        <v>0</v>
      </c>
      <c r="R54" s="32">
        <v>7.2444444444444445</v>
      </c>
      <c r="S54" s="32">
        <v>0</v>
      </c>
      <c r="T54" s="37">
        <v>0</v>
      </c>
      <c r="U54" s="32">
        <v>4.6222222222222218</v>
      </c>
      <c r="V54" s="32">
        <v>0</v>
      </c>
      <c r="W54" s="37">
        <v>0</v>
      </c>
      <c r="X54" s="32">
        <v>18.108333333333334</v>
      </c>
      <c r="Y54" s="32">
        <v>3.7444444444444445</v>
      </c>
      <c r="Z54" s="37">
        <v>0.20678018100935724</v>
      </c>
      <c r="AA54" s="32">
        <v>5.1027777777777779</v>
      </c>
      <c r="AB54" s="32">
        <v>0</v>
      </c>
      <c r="AC54" s="37">
        <v>0</v>
      </c>
      <c r="AD54" s="32">
        <v>141.60666666666668</v>
      </c>
      <c r="AE54" s="32">
        <v>40.173333333333332</v>
      </c>
      <c r="AF54" s="37">
        <v>0.28369662445270932</v>
      </c>
      <c r="AG54" s="32">
        <v>0</v>
      </c>
      <c r="AH54" s="32">
        <v>0</v>
      </c>
      <c r="AI54" s="37" t="s">
        <v>321</v>
      </c>
      <c r="AJ54" s="32">
        <v>5.3972222222222221</v>
      </c>
      <c r="AK54" s="32">
        <v>0</v>
      </c>
      <c r="AL54" s="37">
        <v>0</v>
      </c>
      <c r="AM54" t="s">
        <v>65</v>
      </c>
      <c r="AN54" s="34">
        <v>1</v>
      </c>
      <c r="AX54"/>
      <c r="AY54"/>
    </row>
    <row r="55" spans="1:51" x14ac:dyDescent="0.25">
      <c r="A55" t="s">
        <v>223</v>
      </c>
      <c r="B55" t="s">
        <v>98</v>
      </c>
      <c r="C55" t="s">
        <v>156</v>
      </c>
      <c r="D55" t="s">
        <v>183</v>
      </c>
      <c r="E55" s="32">
        <v>32.922222222222224</v>
      </c>
      <c r="F55" s="32">
        <v>114.31155555555554</v>
      </c>
      <c r="G55" s="32">
        <v>6.1655555555555557</v>
      </c>
      <c r="H55" s="37">
        <v>5.3936415488275713E-2</v>
      </c>
      <c r="I55" s="32">
        <v>100.01033333333331</v>
      </c>
      <c r="J55" s="32">
        <v>6.1655555555555557</v>
      </c>
      <c r="K55" s="37">
        <v>6.1649185139757798E-2</v>
      </c>
      <c r="L55" s="32">
        <v>32.87477777777778</v>
      </c>
      <c r="M55" s="32">
        <v>3.6893333333333334</v>
      </c>
      <c r="N55" s="37">
        <v>0.11222382576308078</v>
      </c>
      <c r="O55" s="32">
        <v>26.64255555555556</v>
      </c>
      <c r="P55" s="32">
        <v>3.6893333333333334</v>
      </c>
      <c r="Q55" s="37">
        <v>0.1384752046642172</v>
      </c>
      <c r="R55" s="32">
        <v>4.3424444444444408</v>
      </c>
      <c r="S55" s="32">
        <v>0</v>
      </c>
      <c r="T55" s="37">
        <v>0</v>
      </c>
      <c r="U55" s="32">
        <v>1.8897777777777776</v>
      </c>
      <c r="V55" s="32">
        <v>0</v>
      </c>
      <c r="W55" s="37">
        <v>0</v>
      </c>
      <c r="X55" s="32">
        <v>3.5702222222222213</v>
      </c>
      <c r="Y55" s="32">
        <v>0.23544444444444446</v>
      </c>
      <c r="Z55" s="37">
        <v>6.5946719780903787E-2</v>
      </c>
      <c r="AA55" s="32">
        <v>8.0690000000000008</v>
      </c>
      <c r="AB55" s="32">
        <v>0</v>
      </c>
      <c r="AC55" s="37">
        <v>0</v>
      </c>
      <c r="AD55" s="32">
        <v>59.5852222222222</v>
      </c>
      <c r="AE55" s="32">
        <v>2.1638888888888888</v>
      </c>
      <c r="AF55" s="37">
        <v>3.6315865044837754E-2</v>
      </c>
      <c r="AG55" s="32">
        <v>0</v>
      </c>
      <c r="AH55" s="32">
        <v>0</v>
      </c>
      <c r="AI55" s="37" t="s">
        <v>321</v>
      </c>
      <c r="AJ55" s="32">
        <v>10.212333333333333</v>
      </c>
      <c r="AK55" s="32">
        <v>7.6888888888888882E-2</v>
      </c>
      <c r="AL55" s="37">
        <v>7.5290226414683765E-3</v>
      </c>
      <c r="AM55" t="s">
        <v>20</v>
      </c>
      <c r="AN55" s="34">
        <v>1</v>
      </c>
      <c r="AX55"/>
      <c r="AY55"/>
    </row>
    <row r="56" spans="1:51" x14ac:dyDescent="0.25">
      <c r="A56" t="s">
        <v>223</v>
      </c>
      <c r="B56" t="s">
        <v>79</v>
      </c>
      <c r="C56" t="s">
        <v>163</v>
      </c>
      <c r="D56" t="s">
        <v>179</v>
      </c>
      <c r="E56" s="32">
        <v>58.222222222222221</v>
      </c>
      <c r="F56" s="32">
        <v>184.22522222222221</v>
      </c>
      <c r="G56" s="32">
        <v>0</v>
      </c>
      <c r="H56" s="37">
        <v>0</v>
      </c>
      <c r="I56" s="32">
        <v>163.49722222222223</v>
      </c>
      <c r="J56" s="32">
        <v>0</v>
      </c>
      <c r="K56" s="37">
        <v>0</v>
      </c>
      <c r="L56" s="32">
        <v>58.025777777777762</v>
      </c>
      <c r="M56" s="32">
        <v>0</v>
      </c>
      <c r="N56" s="37">
        <v>0</v>
      </c>
      <c r="O56" s="32">
        <v>45.545999999999992</v>
      </c>
      <c r="P56" s="32">
        <v>0</v>
      </c>
      <c r="Q56" s="37">
        <v>0</v>
      </c>
      <c r="R56" s="32">
        <v>7.1464444444444366</v>
      </c>
      <c r="S56" s="32">
        <v>0</v>
      </c>
      <c r="T56" s="37">
        <v>0</v>
      </c>
      <c r="U56" s="32">
        <v>5.333333333333333</v>
      </c>
      <c r="V56" s="32">
        <v>0</v>
      </c>
      <c r="W56" s="37">
        <v>0</v>
      </c>
      <c r="X56" s="32">
        <v>6.6372222222222215</v>
      </c>
      <c r="Y56" s="32">
        <v>0</v>
      </c>
      <c r="Z56" s="37">
        <v>0</v>
      </c>
      <c r="AA56" s="32">
        <v>8.248222222222223</v>
      </c>
      <c r="AB56" s="32">
        <v>0</v>
      </c>
      <c r="AC56" s="37">
        <v>0</v>
      </c>
      <c r="AD56" s="32">
        <v>106.23555555555556</v>
      </c>
      <c r="AE56" s="32">
        <v>0</v>
      </c>
      <c r="AF56" s="37">
        <v>0</v>
      </c>
      <c r="AG56" s="32">
        <v>0.1388888888888889</v>
      </c>
      <c r="AH56" s="32">
        <v>0</v>
      </c>
      <c r="AI56" s="37">
        <v>0</v>
      </c>
      <c r="AJ56" s="32">
        <v>4.9395555555555539</v>
      </c>
      <c r="AK56" s="32">
        <v>0</v>
      </c>
      <c r="AL56" s="37">
        <v>0</v>
      </c>
      <c r="AM56" t="s">
        <v>1</v>
      </c>
      <c r="AN56" s="34">
        <v>1</v>
      </c>
      <c r="AX56"/>
      <c r="AY56"/>
    </row>
    <row r="57" spans="1:51" x14ac:dyDescent="0.25">
      <c r="A57" t="s">
        <v>223</v>
      </c>
      <c r="B57" t="s">
        <v>83</v>
      </c>
      <c r="C57" t="s">
        <v>164</v>
      </c>
      <c r="D57" t="s">
        <v>180</v>
      </c>
      <c r="E57" s="32">
        <v>137.65555555555557</v>
      </c>
      <c r="F57" s="32">
        <v>710.22777777777776</v>
      </c>
      <c r="G57" s="32">
        <v>7.9531111111111112</v>
      </c>
      <c r="H57" s="37">
        <v>1.1197972481441791E-2</v>
      </c>
      <c r="I57" s="32">
        <v>672.08333333333337</v>
      </c>
      <c r="J57" s="32">
        <v>7.9531111111111112</v>
      </c>
      <c r="K57" s="37">
        <v>1.1833519322174002E-2</v>
      </c>
      <c r="L57" s="32">
        <v>157.59722222222223</v>
      </c>
      <c r="M57" s="32">
        <v>4.3833333333333337</v>
      </c>
      <c r="N57" s="37">
        <v>2.7813518991804002E-2</v>
      </c>
      <c r="O57" s="32">
        <v>119.45277777777778</v>
      </c>
      <c r="P57" s="32">
        <v>4.3833333333333337</v>
      </c>
      <c r="Q57" s="37">
        <v>3.6695114294351558E-2</v>
      </c>
      <c r="R57" s="32">
        <v>34.344444444444441</v>
      </c>
      <c r="S57" s="32">
        <v>0</v>
      </c>
      <c r="T57" s="37">
        <v>0</v>
      </c>
      <c r="U57" s="32">
        <v>3.8</v>
      </c>
      <c r="V57" s="32">
        <v>0</v>
      </c>
      <c r="W57" s="37">
        <v>0</v>
      </c>
      <c r="X57" s="32">
        <v>44.013888888888886</v>
      </c>
      <c r="Y57" s="32">
        <v>0</v>
      </c>
      <c r="Z57" s="37">
        <v>0</v>
      </c>
      <c r="AA57" s="32">
        <v>0</v>
      </c>
      <c r="AB57" s="32">
        <v>0</v>
      </c>
      <c r="AC57" s="37" t="s">
        <v>321</v>
      </c>
      <c r="AD57" s="32">
        <v>465.97500000000002</v>
      </c>
      <c r="AE57" s="32">
        <v>3.5697777777777775</v>
      </c>
      <c r="AF57" s="37">
        <v>7.6608783256135573E-3</v>
      </c>
      <c r="AG57" s="32">
        <v>0</v>
      </c>
      <c r="AH57" s="32">
        <v>0</v>
      </c>
      <c r="AI57" s="37" t="s">
        <v>321</v>
      </c>
      <c r="AJ57" s="32">
        <v>42.641666666666666</v>
      </c>
      <c r="AK57" s="32">
        <v>0</v>
      </c>
      <c r="AL57" s="37">
        <v>0</v>
      </c>
      <c r="AM57" t="s">
        <v>5</v>
      </c>
      <c r="AN57" s="34">
        <v>1</v>
      </c>
      <c r="AX57"/>
      <c r="AY57"/>
    </row>
    <row r="58" spans="1:51" x14ac:dyDescent="0.25">
      <c r="A58" t="s">
        <v>223</v>
      </c>
      <c r="B58" t="s">
        <v>105</v>
      </c>
      <c r="C58" t="s">
        <v>167</v>
      </c>
      <c r="D58" t="s">
        <v>182</v>
      </c>
      <c r="E58" s="32">
        <v>61.9</v>
      </c>
      <c r="F58" s="32">
        <v>243.80411111111113</v>
      </c>
      <c r="G58" s="32">
        <v>41.245444444444438</v>
      </c>
      <c r="H58" s="37">
        <v>0.16917452399171098</v>
      </c>
      <c r="I58" s="32">
        <v>226.81522222222225</v>
      </c>
      <c r="J58" s="32">
        <v>41.245444444444438</v>
      </c>
      <c r="K58" s="37">
        <v>0.18184601562603328</v>
      </c>
      <c r="L58" s="32">
        <v>49.483222222222217</v>
      </c>
      <c r="M58" s="32">
        <v>3.9803333333333328</v>
      </c>
      <c r="N58" s="37">
        <v>8.0438038482179147E-2</v>
      </c>
      <c r="O58" s="32">
        <v>35.319333333333326</v>
      </c>
      <c r="P58" s="32">
        <v>3.9803333333333328</v>
      </c>
      <c r="Q58" s="37">
        <v>0.11269559636837238</v>
      </c>
      <c r="R58" s="32">
        <v>8.4749999999999996</v>
      </c>
      <c r="S58" s="32">
        <v>0</v>
      </c>
      <c r="T58" s="37">
        <v>0</v>
      </c>
      <c r="U58" s="32">
        <v>5.6888888888888891</v>
      </c>
      <c r="V58" s="32">
        <v>0</v>
      </c>
      <c r="W58" s="37">
        <v>0</v>
      </c>
      <c r="X58" s="32">
        <v>19.601666666666667</v>
      </c>
      <c r="Y58" s="32">
        <v>6.4183333333333321</v>
      </c>
      <c r="Z58" s="37">
        <v>0.3274381430150497</v>
      </c>
      <c r="AA58" s="32">
        <v>2.8250000000000002</v>
      </c>
      <c r="AB58" s="32">
        <v>0</v>
      </c>
      <c r="AC58" s="37">
        <v>0</v>
      </c>
      <c r="AD58" s="32">
        <v>147.30577777777779</v>
      </c>
      <c r="AE58" s="32">
        <v>29.441666666666663</v>
      </c>
      <c r="AF58" s="37">
        <v>0.1998676977292887</v>
      </c>
      <c r="AG58" s="32">
        <v>0</v>
      </c>
      <c r="AH58" s="32">
        <v>0</v>
      </c>
      <c r="AI58" s="37" t="s">
        <v>321</v>
      </c>
      <c r="AJ58" s="32">
        <v>24.588444444444448</v>
      </c>
      <c r="AK58" s="32">
        <v>1.405111111111111</v>
      </c>
      <c r="AL58" s="37">
        <v>5.7145181114886832E-2</v>
      </c>
      <c r="AM58" t="s">
        <v>27</v>
      </c>
      <c r="AN58" s="34">
        <v>1</v>
      </c>
      <c r="AX58"/>
      <c r="AY58"/>
    </row>
    <row r="59" spans="1:51" x14ac:dyDescent="0.25">
      <c r="A59" t="s">
        <v>223</v>
      </c>
      <c r="B59" t="s">
        <v>91</v>
      </c>
      <c r="C59" t="s">
        <v>157</v>
      </c>
      <c r="D59" t="s">
        <v>181</v>
      </c>
      <c r="E59" s="32">
        <v>104.86666666666666</v>
      </c>
      <c r="F59" s="32">
        <v>385.51333333333332</v>
      </c>
      <c r="G59" s="32">
        <v>64.226444444444439</v>
      </c>
      <c r="H59" s="37">
        <v>0.16659980055452758</v>
      </c>
      <c r="I59" s="32">
        <v>380.27711111111108</v>
      </c>
      <c r="J59" s="32">
        <v>64.226444444444439</v>
      </c>
      <c r="K59" s="37">
        <v>0.16889379499277427</v>
      </c>
      <c r="L59" s="32">
        <v>80.663333333333327</v>
      </c>
      <c r="M59" s="32">
        <v>11.636111111111111</v>
      </c>
      <c r="N59" s="37">
        <v>0.14425527225642934</v>
      </c>
      <c r="O59" s="32">
        <v>75.427111111111103</v>
      </c>
      <c r="P59" s="32">
        <v>11.636111111111111</v>
      </c>
      <c r="Q59" s="37">
        <v>0.15426961128035308</v>
      </c>
      <c r="R59" s="32">
        <v>0</v>
      </c>
      <c r="S59" s="32">
        <v>0</v>
      </c>
      <c r="T59" s="37" t="s">
        <v>321</v>
      </c>
      <c r="U59" s="32">
        <v>5.2362222222222234</v>
      </c>
      <c r="V59" s="32">
        <v>0</v>
      </c>
      <c r="W59" s="37">
        <v>0</v>
      </c>
      <c r="X59" s="32">
        <v>33.384333333333316</v>
      </c>
      <c r="Y59" s="32">
        <v>21.870444444444445</v>
      </c>
      <c r="Z59" s="37">
        <v>0.65511101348270517</v>
      </c>
      <c r="AA59" s="32">
        <v>0</v>
      </c>
      <c r="AB59" s="32">
        <v>0</v>
      </c>
      <c r="AC59" s="37" t="s">
        <v>321</v>
      </c>
      <c r="AD59" s="32">
        <v>271.46566666666666</v>
      </c>
      <c r="AE59" s="32">
        <v>30.719888888888882</v>
      </c>
      <c r="AF59" s="37">
        <v>0.11316307239180233</v>
      </c>
      <c r="AG59" s="32">
        <v>0</v>
      </c>
      <c r="AH59" s="32">
        <v>0</v>
      </c>
      <c r="AI59" s="37" t="s">
        <v>321</v>
      </c>
      <c r="AJ59" s="32">
        <v>0</v>
      </c>
      <c r="AK59" s="32">
        <v>0</v>
      </c>
      <c r="AL59" s="37" t="s">
        <v>321</v>
      </c>
      <c r="AM59" t="s">
        <v>13</v>
      </c>
      <c r="AN59" s="34">
        <v>1</v>
      </c>
      <c r="AX59"/>
      <c r="AY59"/>
    </row>
    <row r="60" spans="1:51" x14ac:dyDescent="0.25">
      <c r="A60" t="s">
        <v>223</v>
      </c>
      <c r="B60" t="s">
        <v>121</v>
      </c>
      <c r="C60" t="s">
        <v>173</v>
      </c>
      <c r="D60" t="s">
        <v>179</v>
      </c>
      <c r="E60" s="32">
        <v>68.577777777777783</v>
      </c>
      <c r="F60" s="32">
        <v>213.89666666666668</v>
      </c>
      <c r="G60" s="32">
        <v>6.2411111111111115</v>
      </c>
      <c r="H60" s="37">
        <v>2.917815975522968E-2</v>
      </c>
      <c r="I60" s="32">
        <v>193.46666666666667</v>
      </c>
      <c r="J60" s="32">
        <v>6.2411111111111115</v>
      </c>
      <c r="K60" s="37">
        <v>3.2259361359981621E-2</v>
      </c>
      <c r="L60" s="32">
        <v>61.811111111111089</v>
      </c>
      <c r="M60" s="32">
        <v>0</v>
      </c>
      <c r="N60" s="37">
        <v>0</v>
      </c>
      <c r="O60" s="32">
        <v>41.47555555555553</v>
      </c>
      <c r="P60" s="32">
        <v>0</v>
      </c>
      <c r="Q60" s="37">
        <v>0</v>
      </c>
      <c r="R60" s="32">
        <v>11.686666666666666</v>
      </c>
      <c r="S60" s="32">
        <v>0</v>
      </c>
      <c r="T60" s="37">
        <v>0</v>
      </c>
      <c r="U60" s="32">
        <v>8.6488888888888891</v>
      </c>
      <c r="V60" s="32">
        <v>0</v>
      </c>
      <c r="W60" s="37">
        <v>0</v>
      </c>
      <c r="X60" s="32">
        <v>28.867777777777778</v>
      </c>
      <c r="Y60" s="32">
        <v>0.35555555555555557</v>
      </c>
      <c r="Z60" s="37">
        <v>1.2316692967938109E-2</v>
      </c>
      <c r="AA60" s="32">
        <v>9.4444444444444442E-2</v>
      </c>
      <c r="AB60" s="32">
        <v>0</v>
      </c>
      <c r="AC60" s="37">
        <v>0</v>
      </c>
      <c r="AD60" s="32">
        <v>116.92777777777779</v>
      </c>
      <c r="AE60" s="32">
        <v>5.8855555555555563</v>
      </c>
      <c r="AF60" s="37">
        <v>5.0334964603031308E-2</v>
      </c>
      <c r="AG60" s="32">
        <v>0</v>
      </c>
      <c r="AH60" s="32">
        <v>0</v>
      </c>
      <c r="AI60" s="37" t="s">
        <v>321</v>
      </c>
      <c r="AJ60" s="32">
        <v>6.1955555555555568</v>
      </c>
      <c r="AK60" s="32">
        <v>0</v>
      </c>
      <c r="AL60" s="37">
        <v>0</v>
      </c>
      <c r="AM60" t="s">
        <v>43</v>
      </c>
      <c r="AN60" s="34">
        <v>1</v>
      </c>
      <c r="AX60"/>
      <c r="AY60"/>
    </row>
    <row r="61" spans="1:51" x14ac:dyDescent="0.25">
      <c r="A61" t="s">
        <v>223</v>
      </c>
      <c r="B61" t="s">
        <v>108</v>
      </c>
      <c r="C61" t="s">
        <v>171</v>
      </c>
      <c r="D61" t="s">
        <v>179</v>
      </c>
      <c r="E61" s="32">
        <v>87.722222222222229</v>
      </c>
      <c r="F61" s="32">
        <v>292.75911111111105</v>
      </c>
      <c r="G61" s="32">
        <v>49.172999999999988</v>
      </c>
      <c r="H61" s="37">
        <v>0.16796402958518797</v>
      </c>
      <c r="I61" s="32">
        <v>275.25355555555552</v>
      </c>
      <c r="J61" s="32">
        <v>49.172999999999988</v>
      </c>
      <c r="K61" s="37">
        <v>0.17864619369131166</v>
      </c>
      <c r="L61" s="32">
        <v>53.817444444444419</v>
      </c>
      <c r="M61" s="32">
        <v>9.7396666666666665</v>
      </c>
      <c r="N61" s="37">
        <v>0.18097601562483878</v>
      </c>
      <c r="O61" s="32">
        <v>48.139666666666642</v>
      </c>
      <c r="P61" s="32">
        <v>9.7396666666666665</v>
      </c>
      <c r="Q61" s="37">
        <v>0.20232102424196272</v>
      </c>
      <c r="R61" s="32">
        <v>0.34444444444444444</v>
      </c>
      <c r="S61" s="32">
        <v>0</v>
      </c>
      <c r="T61" s="37">
        <v>0</v>
      </c>
      <c r="U61" s="32">
        <v>5.333333333333333</v>
      </c>
      <c r="V61" s="32">
        <v>0</v>
      </c>
      <c r="W61" s="37">
        <v>0</v>
      </c>
      <c r="X61" s="32">
        <v>45.606666666666648</v>
      </c>
      <c r="Y61" s="32">
        <v>15.714999999999995</v>
      </c>
      <c r="Z61" s="37">
        <v>0.34457681625493353</v>
      </c>
      <c r="AA61" s="32">
        <v>11.827777777777778</v>
      </c>
      <c r="AB61" s="32">
        <v>0</v>
      </c>
      <c r="AC61" s="37">
        <v>0</v>
      </c>
      <c r="AD61" s="32">
        <v>178.03777777777776</v>
      </c>
      <c r="AE61" s="32">
        <v>23.71833333333333</v>
      </c>
      <c r="AF61" s="37">
        <v>0.13322078959521699</v>
      </c>
      <c r="AG61" s="32">
        <v>0</v>
      </c>
      <c r="AH61" s="32">
        <v>0</v>
      </c>
      <c r="AI61" s="37" t="s">
        <v>321</v>
      </c>
      <c r="AJ61" s="32">
        <v>3.4694444444444446</v>
      </c>
      <c r="AK61" s="32">
        <v>0</v>
      </c>
      <c r="AL61" s="37">
        <v>0</v>
      </c>
      <c r="AM61" t="s">
        <v>30</v>
      </c>
      <c r="AN61" s="34">
        <v>1</v>
      </c>
      <c r="AX61"/>
      <c r="AY61"/>
    </row>
    <row r="62" spans="1:51" x14ac:dyDescent="0.25">
      <c r="A62" t="s">
        <v>223</v>
      </c>
      <c r="B62" t="s">
        <v>143</v>
      </c>
      <c r="C62" t="s">
        <v>178</v>
      </c>
      <c r="D62" t="s">
        <v>182</v>
      </c>
      <c r="E62" s="32">
        <v>167.72222222222223</v>
      </c>
      <c r="F62" s="32">
        <v>495.23122222222219</v>
      </c>
      <c r="G62" s="32">
        <v>4.777000000000001</v>
      </c>
      <c r="H62" s="37">
        <v>9.645999253771697E-3</v>
      </c>
      <c r="I62" s="32">
        <v>486.90899999999999</v>
      </c>
      <c r="J62" s="32">
        <v>4.777000000000001</v>
      </c>
      <c r="K62" s="37">
        <v>9.8108681499007016E-3</v>
      </c>
      <c r="L62" s="32">
        <v>95.039777777777772</v>
      </c>
      <c r="M62" s="32">
        <v>9.166666666666666E-2</v>
      </c>
      <c r="N62" s="37">
        <v>9.6450842805000949E-4</v>
      </c>
      <c r="O62" s="32">
        <v>86.717555555555549</v>
      </c>
      <c r="P62" s="32">
        <v>9.166666666666666E-2</v>
      </c>
      <c r="Q62" s="37">
        <v>1.0570716169223712E-3</v>
      </c>
      <c r="R62" s="32">
        <v>0</v>
      </c>
      <c r="S62" s="32">
        <v>0</v>
      </c>
      <c r="T62" s="37" t="s">
        <v>321</v>
      </c>
      <c r="U62" s="32">
        <v>8.3222222222222229</v>
      </c>
      <c r="V62" s="32">
        <v>0</v>
      </c>
      <c r="W62" s="37">
        <v>0</v>
      </c>
      <c r="X62" s="32">
        <v>76.774222222222221</v>
      </c>
      <c r="Y62" s="32">
        <v>4.6853333333333342</v>
      </c>
      <c r="Z62" s="37">
        <v>6.1027428187701904E-2</v>
      </c>
      <c r="AA62" s="32">
        <v>0</v>
      </c>
      <c r="AB62" s="32">
        <v>0</v>
      </c>
      <c r="AC62" s="37" t="s">
        <v>321</v>
      </c>
      <c r="AD62" s="32">
        <v>323.41722222222222</v>
      </c>
      <c r="AE62" s="32">
        <v>0</v>
      </c>
      <c r="AF62" s="37">
        <v>0</v>
      </c>
      <c r="AG62" s="32">
        <v>0</v>
      </c>
      <c r="AH62" s="32">
        <v>0</v>
      </c>
      <c r="AI62" s="37" t="s">
        <v>321</v>
      </c>
      <c r="AJ62" s="32">
        <v>0</v>
      </c>
      <c r="AK62" s="32">
        <v>0</v>
      </c>
      <c r="AL62" s="37" t="s">
        <v>321</v>
      </c>
      <c r="AM62" t="s">
        <v>66</v>
      </c>
      <c r="AN62" s="34">
        <v>1</v>
      </c>
      <c r="AX62"/>
      <c r="AY62"/>
    </row>
    <row r="63" spans="1:51" x14ac:dyDescent="0.25">
      <c r="A63" t="s">
        <v>223</v>
      </c>
      <c r="B63" t="s">
        <v>147</v>
      </c>
      <c r="C63" t="s">
        <v>155</v>
      </c>
      <c r="D63" t="s">
        <v>183</v>
      </c>
      <c r="E63" s="32">
        <v>48.755555555555553</v>
      </c>
      <c r="F63" s="32">
        <v>202.76944444444445</v>
      </c>
      <c r="G63" s="32">
        <v>0</v>
      </c>
      <c r="H63" s="37">
        <v>0</v>
      </c>
      <c r="I63" s="32">
        <v>195.76944444444445</v>
      </c>
      <c r="J63" s="32">
        <v>0</v>
      </c>
      <c r="K63" s="37">
        <v>0</v>
      </c>
      <c r="L63" s="32">
        <v>50.15</v>
      </c>
      <c r="M63" s="32">
        <v>0</v>
      </c>
      <c r="N63" s="37">
        <v>0</v>
      </c>
      <c r="O63" s="32">
        <v>43.15</v>
      </c>
      <c r="P63" s="32">
        <v>0</v>
      </c>
      <c r="Q63" s="37">
        <v>0</v>
      </c>
      <c r="R63" s="32">
        <v>7</v>
      </c>
      <c r="S63" s="32">
        <v>0</v>
      </c>
      <c r="T63" s="37">
        <v>0</v>
      </c>
      <c r="U63" s="32">
        <v>0</v>
      </c>
      <c r="V63" s="32">
        <v>0</v>
      </c>
      <c r="W63" s="37" t="s">
        <v>321</v>
      </c>
      <c r="X63" s="32">
        <v>3.5916666666666668</v>
      </c>
      <c r="Y63" s="32">
        <v>0</v>
      </c>
      <c r="Z63" s="37">
        <v>0</v>
      </c>
      <c r="AA63" s="32">
        <v>0</v>
      </c>
      <c r="AB63" s="32">
        <v>0</v>
      </c>
      <c r="AC63" s="37" t="s">
        <v>321</v>
      </c>
      <c r="AD63" s="32">
        <v>112.57222222222222</v>
      </c>
      <c r="AE63" s="32">
        <v>0</v>
      </c>
      <c r="AF63" s="37">
        <v>0</v>
      </c>
      <c r="AG63" s="32">
        <v>0</v>
      </c>
      <c r="AH63" s="32">
        <v>0</v>
      </c>
      <c r="AI63" s="37" t="s">
        <v>321</v>
      </c>
      <c r="AJ63" s="32">
        <v>36.455555555555556</v>
      </c>
      <c r="AK63" s="32">
        <v>0</v>
      </c>
      <c r="AL63" s="37">
        <v>0</v>
      </c>
      <c r="AM63" t="s">
        <v>70</v>
      </c>
      <c r="AN63" s="34">
        <v>1</v>
      </c>
      <c r="AX63"/>
      <c r="AY63"/>
    </row>
    <row r="64" spans="1:51" x14ac:dyDescent="0.25">
      <c r="A64" t="s">
        <v>223</v>
      </c>
      <c r="B64" t="s">
        <v>137</v>
      </c>
      <c r="C64" t="s">
        <v>168</v>
      </c>
      <c r="D64" t="s">
        <v>182</v>
      </c>
      <c r="E64" s="32">
        <v>92.644444444444446</v>
      </c>
      <c r="F64" s="32">
        <v>396.55188888888887</v>
      </c>
      <c r="G64" s="32">
        <v>0</v>
      </c>
      <c r="H64" s="37">
        <v>0</v>
      </c>
      <c r="I64" s="32">
        <v>355.52466666666669</v>
      </c>
      <c r="J64" s="32">
        <v>0</v>
      </c>
      <c r="K64" s="37">
        <v>0</v>
      </c>
      <c r="L64" s="32">
        <v>73.461222222222247</v>
      </c>
      <c r="M64" s="32">
        <v>0</v>
      </c>
      <c r="N64" s="37">
        <v>0</v>
      </c>
      <c r="O64" s="32">
        <v>32.69955555555557</v>
      </c>
      <c r="P64" s="32">
        <v>0</v>
      </c>
      <c r="Q64" s="37">
        <v>0</v>
      </c>
      <c r="R64" s="32">
        <v>36.091333333333345</v>
      </c>
      <c r="S64" s="32">
        <v>0</v>
      </c>
      <c r="T64" s="37">
        <v>0</v>
      </c>
      <c r="U64" s="32">
        <v>4.6703333333333328</v>
      </c>
      <c r="V64" s="32">
        <v>0</v>
      </c>
      <c r="W64" s="37">
        <v>0</v>
      </c>
      <c r="X64" s="32">
        <v>49.042888888888882</v>
      </c>
      <c r="Y64" s="32">
        <v>0</v>
      </c>
      <c r="Z64" s="37">
        <v>0</v>
      </c>
      <c r="AA64" s="32">
        <v>0.26555555555555554</v>
      </c>
      <c r="AB64" s="32">
        <v>0</v>
      </c>
      <c r="AC64" s="37">
        <v>0</v>
      </c>
      <c r="AD64" s="32">
        <v>215.95511111111111</v>
      </c>
      <c r="AE64" s="32">
        <v>0</v>
      </c>
      <c r="AF64" s="37">
        <v>0</v>
      </c>
      <c r="AG64" s="32">
        <v>0</v>
      </c>
      <c r="AH64" s="32">
        <v>0</v>
      </c>
      <c r="AI64" s="37" t="s">
        <v>321</v>
      </c>
      <c r="AJ64" s="32">
        <v>57.827111111111094</v>
      </c>
      <c r="AK64" s="32">
        <v>0</v>
      </c>
      <c r="AL64" s="37">
        <v>0</v>
      </c>
      <c r="AM64" t="s">
        <v>60</v>
      </c>
      <c r="AN64" s="34">
        <v>1</v>
      </c>
      <c r="AX64"/>
      <c r="AY64"/>
    </row>
    <row r="65" spans="1:51" x14ac:dyDescent="0.25">
      <c r="A65" t="s">
        <v>223</v>
      </c>
      <c r="B65" t="s">
        <v>150</v>
      </c>
      <c r="C65" t="s">
        <v>153</v>
      </c>
      <c r="D65" t="s">
        <v>182</v>
      </c>
      <c r="E65" s="32">
        <v>62.56666666666667</v>
      </c>
      <c r="F65" s="32">
        <v>232.32833333333335</v>
      </c>
      <c r="G65" s="32">
        <v>50.057555555555545</v>
      </c>
      <c r="H65" s="37">
        <v>0.21546039967383318</v>
      </c>
      <c r="I65" s="32">
        <v>215.28022222222225</v>
      </c>
      <c r="J65" s="32">
        <v>49.515888888888881</v>
      </c>
      <c r="K65" s="37">
        <v>0.23000667863384255</v>
      </c>
      <c r="L65" s="32">
        <v>49.311555555555572</v>
      </c>
      <c r="M65" s="32">
        <v>11.202444444444446</v>
      </c>
      <c r="N65" s="37">
        <v>0.22717686185793723</v>
      </c>
      <c r="O65" s="32">
        <v>33.219000000000015</v>
      </c>
      <c r="P65" s="32">
        <v>10.660777777777778</v>
      </c>
      <c r="Q65" s="37">
        <v>0.32092410300664598</v>
      </c>
      <c r="R65" s="32">
        <v>10.341666666666667</v>
      </c>
      <c r="S65" s="32">
        <v>0.31111111111111112</v>
      </c>
      <c r="T65" s="37">
        <v>3.0083266183185603E-2</v>
      </c>
      <c r="U65" s="32">
        <v>5.7508888888888894</v>
      </c>
      <c r="V65" s="32">
        <v>0.23055555555555557</v>
      </c>
      <c r="W65" s="37">
        <v>4.0090420804513312E-2</v>
      </c>
      <c r="X65" s="32">
        <v>31.127555555555556</v>
      </c>
      <c r="Y65" s="32">
        <v>12.02977777777777</v>
      </c>
      <c r="Z65" s="37">
        <v>0.38646715307623086</v>
      </c>
      <c r="AA65" s="32">
        <v>0.9555555555555556</v>
      </c>
      <c r="AB65" s="32">
        <v>0</v>
      </c>
      <c r="AC65" s="37">
        <v>0</v>
      </c>
      <c r="AD65" s="32">
        <v>127.18644444444445</v>
      </c>
      <c r="AE65" s="32">
        <v>26.825333333333329</v>
      </c>
      <c r="AF65" s="37">
        <v>0.21091346212646697</v>
      </c>
      <c r="AG65" s="32">
        <v>0</v>
      </c>
      <c r="AH65" s="32">
        <v>0</v>
      </c>
      <c r="AI65" s="37" t="s">
        <v>321</v>
      </c>
      <c r="AJ65" s="32">
        <v>23.747222222222224</v>
      </c>
      <c r="AK65" s="32">
        <v>0</v>
      </c>
      <c r="AL65" s="37">
        <v>0</v>
      </c>
      <c r="AM65" t="s">
        <v>74</v>
      </c>
      <c r="AN65" s="34">
        <v>1</v>
      </c>
      <c r="AX65"/>
      <c r="AY65"/>
    </row>
    <row r="66" spans="1:51" x14ac:dyDescent="0.25">
      <c r="A66" t="s">
        <v>223</v>
      </c>
      <c r="B66" t="s">
        <v>151</v>
      </c>
      <c r="C66" t="s">
        <v>168</v>
      </c>
      <c r="D66" t="s">
        <v>182</v>
      </c>
      <c r="E66" s="32">
        <v>85</v>
      </c>
      <c r="F66" s="32">
        <v>302.88922222222214</v>
      </c>
      <c r="G66" s="32">
        <v>19.622888888888887</v>
      </c>
      <c r="H66" s="37">
        <v>6.4785695393585419E-2</v>
      </c>
      <c r="I66" s="32">
        <v>248.03644444444441</v>
      </c>
      <c r="J66" s="32">
        <v>19.622888888888887</v>
      </c>
      <c r="K66" s="37">
        <v>7.9112926057461092E-2</v>
      </c>
      <c r="L66" s="32">
        <v>67.488888888888894</v>
      </c>
      <c r="M66" s="32">
        <v>0</v>
      </c>
      <c r="N66" s="37">
        <v>0</v>
      </c>
      <c r="O66" s="32">
        <v>19.052777777777777</v>
      </c>
      <c r="P66" s="32">
        <v>0</v>
      </c>
      <c r="Q66" s="37">
        <v>0</v>
      </c>
      <c r="R66" s="32">
        <v>43.772222222222226</v>
      </c>
      <c r="S66" s="32">
        <v>0</v>
      </c>
      <c r="T66" s="37">
        <v>0</v>
      </c>
      <c r="U66" s="32">
        <v>4.6638888888888888</v>
      </c>
      <c r="V66" s="32">
        <v>0</v>
      </c>
      <c r="W66" s="37">
        <v>0</v>
      </c>
      <c r="X66" s="32">
        <v>64.708333333333329</v>
      </c>
      <c r="Y66" s="32">
        <v>0.88888888888888884</v>
      </c>
      <c r="Z66" s="37">
        <v>1.37368534020176E-2</v>
      </c>
      <c r="AA66" s="32">
        <v>6.416666666666667</v>
      </c>
      <c r="AB66" s="32">
        <v>0</v>
      </c>
      <c r="AC66" s="37">
        <v>0</v>
      </c>
      <c r="AD66" s="32">
        <v>163.94199999999995</v>
      </c>
      <c r="AE66" s="32">
        <v>18.400666666666666</v>
      </c>
      <c r="AF66" s="37">
        <v>0.11223888123035386</v>
      </c>
      <c r="AG66" s="32">
        <v>0</v>
      </c>
      <c r="AH66" s="32">
        <v>0</v>
      </c>
      <c r="AI66" s="37" t="s">
        <v>321</v>
      </c>
      <c r="AJ66" s="32">
        <v>0.33333333333333331</v>
      </c>
      <c r="AK66" s="32">
        <v>0.33333333333333331</v>
      </c>
      <c r="AL66" s="37">
        <v>1</v>
      </c>
      <c r="AM66" t="s">
        <v>75</v>
      </c>
      <c r="AN66" s="34">
        <v>1</v>
      </c>
      <c r="AX66"/>
      <c r="AY66"/>
    </row>
    <row r="67" spans="1:51" x14ac:dyDescent="0.25">
      <c r="A67" t="s">
        <v>223</v>
      </c>
      <c r="B67" t="s">
        <v>87</v>
      </c>
      <c r="C67" t="s">
        <v>160</v>
      </c>
      <c r="D67" t="s">
        <v>180</v>
      </c>
      <c r="E67" s="32">
        <v>52.233333333333334</v>
      </c>
      <c r="F67" s="32">
        <v>237.04444444444442</v>
      </c>
      <c r="G67" s="32">
        <v>0</v>
      </c>
      <c r="H67" s="37">
        <v>0</v>
      </c>
      <c r="I67" s="32">
        <v>226.40833333333333</v>
      </c>
      <c r="J67" s="32">
        <v>0</v>
      </c>
      <c r="K67" s="37">
        <v>0</v>
      </c>
      <c r="L67" s="32">
        <v>48.447222222222223</v>
      </c>
      <c r="M67" s="32">
        <v>0</v>
      </c>
      <c r="N67" s="37">
        <v>0</v>
      </c>
      <c r="O67" s="32">
        <v>37.81111111111111</v>
      </c>
      <c r="P67" s="32">
        <v>0</v>
      </c>
      <c r="Q67" s="37">
        <v>0</v>
      </c>
      <c r="R67" s="32">
        <v>5.4888888888888889</v>
      </c>
      <c r="S67" s="32">
        <v>0</v>
      </c>
      <c r="T67" s="37">
        <v>0</v>
      </c>
      <c r="U67" s="32">
        <v>5.1472222222222221</v>
      </c>
      <c r="V67" s="32">
        <v>0</v>
      </c>
      <c r="W67" s="37">
        <v>0</v>
      </c>
      <c r="X67" s="32">
        <v>33.713888888888889</v>
      </c>
      <c r="Y67" s="32">
        <v>0</v>
      </c>
      <c r="Z67" s="37">
        <v>0</v>
      </c>
      <c r="AA67" s="32">
        <v>0</v>
      </c>
      <c r="AB67" s="32">
        <v>0</v>
      </c>
      <c r="AC67" s="37" t="s">
        <v>321</v>
      </c>
      <c r="AD67" s="32">
        <v>154.88333333333333</v>
      </c>
      <c r="AE67" s="32">
        <v>0</v>
      </c>
      <c r="AF67" s="37">
        <v>0</v>
      </c>
      <c r="AG67" s="32">
        <v>0</v>
      </c>
      <c r="AH67" s="32">
        <v>0</v>
      </c>
      <c r="AI67" s="37" t="s">
        <v>321</v>
      </c>
      <c r="AJ67" s="32">
        <v>0</v>
      </c>
      <c r="AK67" s="32">
        <v>0</v>
      </c>
      <c r="AL67" s="37" t="s">
        <v>321</v>
      </c>
      <c r="AM67" t="s">
        <v>9</v>
      </c>
      <c r="AN67" s="34">
        <v>1</v>
      </c>
      <c r="AX67"/>
      <c r="AY67"/>
    </row>
    <row r="68" spans="1:51" x14ac:dyDescent="0.25">
      <c r="A68" t="s">
        <v>223</v>
      </c>
      <c r="B68" t="s">
        <v>104</v>
      </c>
      <c r="C68" t="s">
        <v>157</v>
      </c>
      <c r="D68" t="s">
        <v>181</v>
      </c>
      <c r="E68" s="32">
        <v>121.05555555555556</v>
      </c>
      <c r="F68" s="32">
        <v>440.7882222222222</v>
      </c>
      <c r="G68" s="32">
        <v>63.454111111111118</v>
      </c>
      <c r="H68" s="37">
        <v>0.14395600406746098</v>
      </c>
      <c r="I68" s="32">
        <v>438.2713333333333</v>
      </c>
      <c r="J68" s="32">
        <v>63.454111111111118</v>
      </c>
      <c r="K68" s="37">
        <v>0.14478270944280588</v>
      </c>
      <c r="L68" s="32">
        <v>65.570666666666668</v>
      </c>
      <c r="M68" s="32">
        <v>7.7012222222222215</v>
      </c>
      <c r="N68" s="37">
        <v>0.11744919815093469</v>
      </c>
      <c r="O68" s="32">
        <v>63.053777777777782</v>
      </c>
      <c r="P68" s="32">
        <v>7.7012222222222215</v>
      </c>
      <c r="Q68" s="37">
        <v>0.12213736422524686</v>
      </c>
      <c r="R68" s="32">
        <v>0</v>
      </c>
      <c r="S68" s="32">
        <v>0</v>
      </c>
      <c r="T68" s="37" t="s">
        <v>321</v>
      </c>
      <c r="U68" s="32">
        <v>2.516888888888889</v>
      </c>
      <c r="V68" s="32">
        <v>0</v>
      </c>
      <c r="W68" s="37">
        <v>0</v>
      </c>
      <c r="X68" s="32">
        <v>73.616</v>
      </c>
      <c r="Y68" s="32">
        <v>8.8828888888888891</v>
      </c>
      <c r="Z68" s="37">
        <v>0.12066519355695622</v>
      </c>
      <c r="AA68" s="32">
        <v>0</v>
      </c>
      <c r="AB68" s="32">
        <v>0</v>
      </c>
      <c r="AC68" s="37" t="s">
        <v>321</v>
      </c>
      <c r="AD68" s="32">
        <v>301.60155555555554</v>
      </c>
      <c r="AE68" s="32">
        <v>46.870000000000012</v>
      </c>
      <c r="AF68" s="37">
        <v>0.15540370776160164</v>
      </c>
      <c r="AG68" s="32">
        <v>0</v>
      </c>
      <c r="AH68" s="32">
        <v>0</v>
      </c>
      <c r="AI68" s="37" t="s">
        <v>321</v>
      </c>
      <c r="AJ68" s="32">
        <v>0</v>
      </c>
      <c r="AK68" s="32">
        <v>0</v>
      </c>
      <c r="AL68" s="37" t="s">
        <v>321</v>
      </c>
      <c r="AM68" t="s">
        <v>26</v>
      </c>
      <c r="AN68" s="34">
        <v>1</v>
      </c>
      <c r="AX68"/>
      <c r="AY68"/>
    </row>
    <row r="69" spans="1:51" x14ac:dyDescent="0.25">
      <c r="A69" t="s">
        <v>223</v>
      </c>
      <c r="B69" t="s">
        <v>148</v>
      </c>
      <c r="C69" t="s">
        <v>162</v>
      </c>
      <c r="D69" t="s">
        <v>182</v>
      </c>
      <c r="E69" s="32">
        <v>50.166666666666664</v>
      </c>
      <c r="F69" s="32">
        <v>221.37233333333333</v>
      </c>
      <c r="G69" s="32">
        <v>23.083333333333332</v>
      </c>
      <c r="H69" s="37">
        <v>0.10427379512947267</v>
      </c>
      <c r="I69" s="32">
        <v>206.42233333333334</v>
      </c>
      <c r="J69" s="32">
        <v>23.083333333333332</v>
      </c>
      <c r="K69" s="37">
        <v>0.11182575528810673</v>
      </c>
      <c r="L69" s="32">
        <v>45.362333333333339</v>
      </c>
      <c r="M69" s="32">
        <v>8.09</v>
      </c>
      <c r="N69" s="37">
        <v>0.17834179605693415</v>
      </c>
      <c r="O69" s="32">
        <v>34.742888888888892</v>
      </c>
      <c r="P69" s="32">
        <v>8.09</v>
      </c>
      <c r="Q69" s="37">
        <v>0.23285340565295534</v>
      </c>
      <c r="R69" s="32">
        <v>5.3055555555555554</v>
      </c>
      <c r="S69" s="32">
        <v>0</v>
      </c>
      <c r="T69" s="37">
        <v>0</v>
      </c>
      <c r="U69" s="32">
        <v>5.3138888888888891</v>
      </c>
      <c r="V69" s="32">
        <v>0</v>
      </c>
      <c r="W69" s="37">
        <v>0</v>
      </c>
      <c r="X69" s="32">
        <v>27.568555555555555</v>
      </c>
      <c r="Y69" s="32">
        <v>14.993333333333332</v>
      </c>
      <c r="Z69" s="37">
        <v>0.54385632584627408</v>
      </c>
      <c r="AA69" s="32">
        <v>4.3305555555555557</v>
      </c>
      <c r="AB69" s="32">
        <v>0</v>
      </c>
      <c r="AC69" s="37">
        <v>0</v>
      </c>
      <c r="AD69" s="32">
        <v>120.84</v>
      </c>
      <c r="AE69" s="32">
        <v>0</v>
      </c>
      <c r="AF69" s="37">
        <v>0</v>
      </c>
      <c r="AG69" s="32">
        <v>0</v>
      </c>
      <c r="AH69" s="32">
        <v>0</v>
      </c>
      <c r="AI69" s="37" t="s">
        <v>321</v>
      </c>
      <c r="AJ69" s="32">
        <v>23.270888888888891</v>
      </c>
      <c r="AK69" s="32">
        <v>0</v>
      </c>
      <c r="AL69" s="37">
        <v>0</v>
      </c>
      <c r="AM69" t="s">
        <v>71</v>
      </c>
      <c r="AN69" s="34">
        <v>1</v>
      </c>
      <c r="AX69"/>
      <c r="AY69"/>
    </row>
    <row r="70" spans="1:51" x14ac:dyDescent="0.25">
      <c r="A70" t="s">
        <v>223</v>
      </c>
      <c r="B70" t="s">
        <v>127</v>
      </c>
      <c r="C70" t="s">
        <v>169</v>
      </c>
      <c r="D70" t="s">
        <v>182</v>
      </c>
      <c r="E70" s="32">
        <v>127.81111111111112</v>
      </c>
      <c r="F70" s="32">
        <v>320.11055555555555</v>
      </c>
      <c r="G70" s="32">
        <v>0</v>
      </c>
      <c r="H70" s="37">
        <v>0</v>
      </c>
      <c r="I70" s="32">
        <v>294.71411111111109</v>
      </c>
      <c r="J70" s="32">
        <v>0</v>
      </c>
      <c r="K70" s="37">
        <v>0</v>
      </c>
      <c r="L70" s="32">
        <v>72.022888888888886</v>
      </c>
      <c r="M70" s="32">
        <v>0</v>
      </c>
      <c r="N70" s="37">
        <v>0</v>
      </c>
      <c r="O70" s="32">
        <v>46.626444444444438</v>
      </c>
      <c r="P70" s="32">
        <v>0</v>
      </c>
      <c r="Q70" s="37">
        <v>0</v>
      </c>
      <c r="R70" s="32">
        <v>19.546777777777777</v>
      </c>
      <c r="S70" s="32">
        <v>0</v>
      </c>
      <c r="T70" s="37">
        <v>0</v>
      </c>
      <c r="U70" s="32">
        <v>5.8496666666666668</v>
      </c>
      <c r="V70" s="32">
        <v>0</v>
      </c>
      <c r="W70" s="37">
        <v>0</v>
      </c>
      <c r="X70" s="32">
        <v>63.462666666666649</v>
      </c>
      <c r="Y70" s="32">
        <v>0</v>
      </c>
      <c r="Z70" s="37">
        <v>0</v>
      </c>
      <c r="AA70" s="32">
        <v>0</v>
      </c>
      <c r="AB70" s="32">
        <v>0</v>
      </c>
      <c r="AC70" s="37" t="s">
        <v>321</v>
      </c>
      <c r="AD70" s="32">
        <v>149.39444444444445</v>
      </c>
      <c r="AE70" s="32">
        <v>0</v>
      </c>
      <c r="AF70" s="37">
        <v>0</v>
      </c>
      <c r="AG70" s="32">
        <v>0</v>
      </c>
      <c r="AH70" s="32">
        <v>0</v>
      </c>
      <c r="AI70" s="37" t="s">
        <v>321</v>
      </c>
      <c r="AJ70" s="32">
        <v>35.230555555555554</v>
      </c>
      <c r="AK70" s="32">
        <v>0</v>
      </c>
      <c r="AL70" s="37">
        <v>0</v>
      </c>
      <c r="AM70" t="s">
        <v>50</v>
      </c>
      <c r="AN70" s="34">
        <v>1</v>
      </c>
      <c r="AX70"/>
      <c r="AY70"/>
    </row>
    <row r="71" spans="1:51" x14ac:dyDescent="0.25">
      <c r="A71" t="s">
        <v>223</v>
      </c>
      <c r="B71" t="s">
        <v>123</v>
      </c>
      <c r="C71" t="s">
        <v>155</v>
      </c>
      <c r="D71" t="s">
        <v>183</v>
      </c>
      <c r="E71" s="32">
        <v>73.8</v>
      </c>
      <c r="F71" s="32">
        <v>239.82533333333336</v>
      </c>
      <c r="G71" s="32">
        <v>9.9308888888888873</v>
      </c>
      <c r="H71" s="37">
        <v>4.1408840137359217E-2</v>
      </c>
      <c r="I71" s="32">
        <v>229.47811111111113</v>
      </c>
      <c r="J71" s="32">
        <v>9.855888888888888</v>
      </c>
      <c r="K71" s="37">
        <v>4.2949145960665326E-2</v>
      </c>
      <c r="L71" s="32">
        <v>64.565777777777782</v>
      </c>
      <c r="M71" s="32">
        <v>0.56855555555555548</v>
      </c>
      <c r="N71" s="37">
        <v>8.805834532225533E-3</v>
      </c>
      <c r="O71" s="32">
        <v>54.293555555555557</v>
      </c>
      <c r="P71" s="32">
        <v>0.56855555555555548</v>
      </c>
      <c r="Q71" s="37">
        <v>1.0471879208090994E-2</v>
      </c>
      <c r="R71" s="32">
        <v>5.4722222222222223</v>
      </c>
      <c r="S71" s="32">
        <v>0</v>
      </c>
      <c r="T71" s="37">
        <v>0</v>
      </c>
      <c r="U71" s="32">
        <v>4.8</v>
      </c>
      <c r="V71" s="32">
        <v>0</v>
      </c>
      <c r="W71" s="37">
        <v>0</v>
      </c>
      <c r="X71" s="32">
        <v>14.536111111111111</v>
      </c>
      <c r="Y71" s="32">
        <v>8.091666666666665</v>
      </c>
      <c r="Z71" s="37">
        <v>0.55665965985094579</v>
      </c>
      <c r="AA71" s="32">
        <v>7.4999999999999997E-2</v>
      </c>
      <c r="AB71" s="32">
        <v>7.4999999999999997E-2</v>
      </c>
      <c r="AC71" s="37">
        <v>1</v>
      </c>
      <c r="AD71" s="32">
        <v>137.22344444444445</v>
      </c>
      <c r="AE71" s="32">
        <v>1.1956666666666669</v>
      </c>
      <c r="AF71" s="37">
        <v>8.7132827157005086E-3</v>
      </c>
      <c r="AG71" s="32">
        <v>0</v>
      </c>
      <c r="AH71" s="32">
        <v>0</v>
      </c>
      <c r="AI71" s="37" t="s">
        <v>321</v>
      </c>
      <c r="AJ71" s="32">
        <v>23.425000000000001</v>
      </c>
      <c r="AK71" s="32">
        <v>0</v>
      </c>
      <c r="AL71" s="37">
        <v>0</v>
      </c>
      <c r="AM71" t="s">
        <v>46</v>
      </c>
      <c r="AN71" s="34">
        <v>1</v>
      </c>
      <c r="AX71"/>
      <c r="AY71"/>
    </row>
    <row r="72" spans="1:51" x14ac:dyDescent="0.25">
      <c r="A72" t="s">
        <v>223</v>
      </c>
      <c r="B72" t="s">
        <v>119</v>
      </c>
      <c r="C72" t="s">
        <v>154</v>
      </c>
      <c r="D72" t="s">
        <v>181</v>
      </c>
      <c r="E72" s="32">
        <v>42.888888888888886</v>
      </c>
      <c r="F72" s="32">
        <v>145.64755555555561</v>
      </c>
      <c r="G72" s="32">
        <v>0</v>
      </c>
      <c r="H72" s="37">
        <v>0</v>
      </c>
      <c r="I72" s="32">
        <v>130.28177777777782</v>
      </c>
      <c r="J72" s="32">
        <v>0</v>
      </c>
      <c r="K72" s="37">
        <v>0</v>
      </c>
      <c r="L72" s="32">
        <v>46.116666666666667</v>
      </c>
      <c r="M72" s="32">
        <v>0</v>
      </c>
      <c r="N72" s="37">
        <v>0</v>
      </c>
      <c r="O72" s="32">
        <v>31.061888888888895</v>
      </c>
      <c r="P72" s="32">
        <v>0</v>
      </c>
      <c r="Q72" s="37">
        <v>0</v>
      </c>
      <c r="R72" s="32">
        <v>10.671444444444443</v>
      </c>
      <c r="S72" s="32">
        <v>0</v>
      </c>
      <c r="T72" s="37">
        <v>0</v>
      </c>
      <c r="U72" s="32">
        <v>4.3833333333333337</v>
      </c>
      <c r="V72" s="32">
        <v>0</v>
      </c>
      <c r="W72" s="37">
        <v>0</v>
      </c>
      <c r="X72" s="32">
        <v>26.127777777777776</v>
      </c>
      <c r="Y72" s="32">
        <v>0</v>
      </c>
      <c r="Z72" s="37">
        <v>0</v>
      </c>
      <c r="AA72" s="32">
        <v>0.311</v>
      </c>
      <c r="AB72" s="32">
        <v>0</v>
      </c>
      <c r="AC72" s="37">
        <v>0</v>
      </c>
      <c r="AD72" s="32">
        <v>62.062888888888928</v>
      </c>
      <c r="AE72" s="32">
        <v>0</v>
      </c>
      <c r="AF72" s="37">
        <v>0</v>
      </c>
      <c r="AG72" s="32">
        <v>1.9204444444444442</v>
      </c>
      <c r="AH72" s="32">
        <v>0</v>
      </c>
      <c r="AI72" s="37">
        <v>0</v>
      </c>
      <c r="AJ72" s="32">
        <v>9.1087777777777763</v>
      </c>
      <c r="AK72" s="32">
        <v>0</v>
      </c>
      <c r="AL72" s="37">
        <v>0</v>
      </c>
      <c r="AM72" t="s">
        <v>41</v>
      </c>
      <c r="AN72" s="34">
        <v>1</v>
      </c>
      <c r="AX72"/>
      <c r="AY72"/>
    </row>
    <row r="73" spans="1:51" x14ac:dyDescent="0.25">
      <c r="A73" t="s">
        <v>223</v>
      </c>
      <c r="B73" t="s">
        <v>100</v>
      </c>
      <c r="C73" t="s">
        <v>162</v>
      </c>
      <c r="D73" t="s">
        <v>182</v>
      </c>
      <c r="E73" s="32">
        <v>82.833333333333329</v>
      </c>
      <c r="F73" s="32">
        <v>227.87888888888892</v>
      </c>
      <c r="G73" s="32">
        <v>34.462333333333341</v>
      </c>
      <c r="H73" s="37">
        <v>0.15123091700757227</v>
      </c>
      <c r="I73" s="32">
        <v>203.05055555555558</v>
      </c>
      <c r="J73" s="32">
        <v>34.462333333333341</v>
      </c>
      <c r="K73" s="37">
        <v>0.16972292067383329</v>
      </c>
      <c r="L73" s="32">
        <v>35.893555555555558</v>
      </c>
      <c r="M73" s="32">
        <v>0.1768888888888889</v>
      </c>
      <c r="N73" s="37">
        <v>4.9281517573566283E-3</v>
      </c>
      <c r="O73" s="32">
        <v>22.404666666666667</v>
      </c>
      <c r="P73" s="32">
        <v>0.1768888888888889</v>
      </c>
      <c r="Q73" s="37">
        <v>7.8951805675404937E-3</v>
      </c>
      <c r="R73" s="32">
        <v>10.369444444444444</v>
      </c>
      <c r="S73" s="32">
        <v>0</v>
      </c>
      <c r="T73" s="37">
        <v>0</v>
      </c>
      <c r="U73" s="32">
        <v>3.1194444444444445</v>
      </c>
      <c r="V73" s="32">
        <v>0</v>
      </c>
      <c r="W73" s="37">
        <v>0</v>
      </c>
      <c r="X73" s="32">
        <v>23.025000000000006</v>
      </c>
      <c r="Y73" s="32">
        <v>2.7222222222222219</v>
      </c>
      <c r="Z73" s="37">
        <v>0.11822897816383154</v>
      </c>
      <c r="AA73" s="32">
        <v>11.339444444444444</v>
      </c>
      <c r="AB73" s="32">
        <v>0</v>
      </c>
      <c r="AC73" s="37">
        <v>0</v>
      </c>
      <c r="AD73" s="32">
        <v>154.37355555555558</v>
      </c>
      <c r="AE73" s="32">
        <v>28.315888888888896</v>
      </c>
      <c r="AF73" s="37">
        <v>0.18342447828571676</v>
      </c>
      <c r="AG73" s="32">
        <v>0</v>
      </c>
      <c r="AH73" s="32">
        <v>0</v>
      </c>
      <c r="AI73" s="37" t="s">
        <v>321</v>
      </c>
      <c r="AJ73" s="32">
        <v>3.2473333333333341</v>
      </c>
      <c r="AK73" s="32">
        <v>3.2473333333333341</v>
      </c>
      <c r="AL73" s="37">
        <v>1</v>
      </c>
      <c r="AM73" t="s">
        <v>22</v>
      </c>
      <c r="AN73" s="34">
        <v>1</v>
      </c>
      <c r="AX73"/>
      <c r="AY73"/>
    </row>
    <row r="74" spans="1:51" x14ac:dyDescent="0.25">
      <c r="A74" t="s">
        <v>223</v>
      </c>
      <c r="B74" t="s">
        <v>89</v>
      </c>
      <c r="C74" t="s">
        <v>160</v>
      </c>
      <c r="D74" t="s">
        <v>180</v>
      </c>
      <c r="E74" s="32">
        <v>100.4</v>
      </c>
      <c r="F74" s="32">
        <v>311.97866666666664</v>
      </c>
      <c r="G74" s="32">
        <v>39.834222222222223</v>
      </c>
      <c r="H74" s="37">
        <v>0.12768251960247995</v>
      </c>
      <c r="I74" s="32">
        <v>295.41755555555551</v>
      </c>
      <c r="J74" s="32">
        <v>37.534222222222226</v>
      </c>
      <c r="K74" s="37">
        <v>0.12705481281109454</v>
      </c>
      <c r="L74" s="32">
        <v>47.961111111111109</v>
      </c>
      <c r="M74" s="32">
        <v>0.83333333333333326</v>
      </c>
      <c r="N74" s="37">
        <v>1.7375188231205839E-2</v>
      </c>
      <c r="O74" s="32">
        <v>38.56111111111111</v>
      </c>
      <c r="P74" s="32">
        <v>0.5</v>
      </c>
      <c r="Q74" s="37">
        <v>1.2966431349949575E-2</v>
      </c>
      <c r="R74" s="32">
        <v>5.3111111111111109</v>
      </c>
      <c r="S74" s="32">
        <v>0.33333333333333331</v>
      </c>
      <c r="T74" s="37">
        <v>6.2761506276150625E-2</v>
      </c>
      <c r="U74" s="32">
        <v>4.0888888888888886</v>
      </c>
      <c r="V74" s="32">
        <v>0</v>
      </c>
      <c r="W74" s="37">
        <v>0</v>
      </c>
      <c r="X74" s="32">
        <v>61.402777777777779</v>
      </c>
      <c r="Y74" s="32">
        <v>8.3333333333333329E-2</v>
      </c>
      <c r="Z74" s="37">
        <v>1.3571590137977832E-3</v>
      </c>
      <c r="AA74" s="32">
        <v>7.1611111111111114</v>
      </c>
      <c r="AB74" s="32">
        <v>1.9666666666666666</v>
      </c>
      <c r="AC74" s="37">
        <v>0.27463149728471681</v>
      </c>
      <c r="AD74" s="32">
        <v>183.01477777777777</v>
      </c>
      <c r="AE74" s="32">
        <v>36.95088888888889</v>
      </c>
      <c r="AF74" s="37">
        <v>0.20190112152449136</v>
      </c>
      <c r="AG74" s="32">
        <v>0</v>
      </c>
      <c r="AH74" s="32">
        <v>0</v>
      </c>
      <c r="AI74" s="37" t="s">
        <v>321</v>
      </c>
      <c r="AJ74" s="32">
        <v>12.438888888888888</v>
      </c>
      <c r="AK74" s="32">
        <v>0</v>
      </c>
      <c r="AL74" s="37">
        <v>0</v>
      </c>
      <c r="AM74" t="s">
        <v>11</v>
      </c>
      <c r="AN74" s="34">
        <v>1</v>
      </c>
      <c r="AX74"/>
      <c r="AY74"/>
    </row>
    <row r="75" spans="1:51" x14ac:dyDescent="0.25">
      <c r="A75" t="s">
        <v>223</v>
      </c>
      <c r="B75" t="s">
        <v>118</v>
      </c>
      <c r="C75" t="s">
        <v>174</v>
      </c>
      <c r="D75" t="s">
        <v>180</v>
      </c>
      <c r="E75" s="32">
        <v>83.855555555555554</v>
      </c>
      <c r="F75" s="32">
        <v>281.52511111111107</v>
      </c>
      <c r="G75" s="32">
        <v>5.4</v>
      </c>
      <c r="H75" s="37">
        <v>1.9181237434513443E-2</v>
      </c>
      <c r="I75" s="32">
        <v>266.46077777777776</v>
      </c>
      <c r="J75" s="32">
        <v>3.6555555555555559</v>
      </c>
      <c r="K75" s="37">
        <v>1.371892548705313E-2</v>
      </c>
      <c r="L75" s="32">
        <v>65.809444444444424</v>
      </c>
      <c r="M75" s="32">
        <v>2.0650000000000004</v>
      </c>
      <c r="N75" s="37">
        <v>3.1378474889622414E-2</v>
      </c>
      <c r="O75" s="32">
        <v>55.841666666666647</v>
      </c>
      <c r="P75" s="32">
        <v>0.32055555555555559</v>
      </c>
      <c r="Q75" s="37">
        <v>5.7404367507337241E-3</v>
      </c>
      <c r="R75" s="32">
        <v>5.0600000000000005</v>
      </c>
      <c r="S75" s="32">
        <v>1.6611111111111112</v>
      </c>
      <c r="T75" s="37">
        <v>0.32828282828282829</v>
      </c>
      <c r="U75" s="32">
        <v>4.9077777777777785</v>
      </c>
      <c r="V75" s="32">
        <v>8.3333333333333329E-2</v>
      </c>
      <c r="W75" s="37">
        <v>1.6979850577314916E-2</v>
      </c>
      <c r="X75" s="32">
        <v>29.523888888888894</v>
      </c>
      <c r="Y75" s="32">
        <v>1.4944444444444445</v>
      </c>
      <c r="Z75" s="37">
        <v>5.0618143499614236E-2</v>
      </c>
      <c r="AA75" s="32">
        <v>5.0965555555555548</v>
      </c>
      <c r="AB75" s="32">
        <v>0</v>
      </c>
      <c r="AC75" s="37">
        <v>0</v>
      </c>
      <c r="AD75" s="32">
        <v>178.09100000000001</v>
      </c>
      <c r="AE75" s="32">
        <v>1.8405555555555557</v>
      </c>
      <c r="AF75" s="37">
        <v>1.0334916169573733E-2</v>
      </c>
      <c r="AG75" s="32">
        <v>3.0042222222222228</v>
      </c>
      <c r="AH75" s="32">
        <v>0</v>
      </c>
      <c r="AI75" s="37">
        <v>0</v>
      </c>
      <c r="AJ75" s="32">
        <v>0</v>
      </c>
      <c r="AK75" s="32">
        <v>0</v>
      </c>
      <c r="AL75" s="37" t="s">
        <v>321</v>
      </c>
      <c r="AM75" t="s">
        <v>40</v>
      </c>
      <c r="AN75" s="34">
        <v>1</v>
      </c>
      <c r="AX75"/>
      <c r="AY75"/>
    </row>
    <row r="76" spans="1:51" x14ac:dyDescent="0.25">
      <c r="A76" t="s">
        <v>223</v>
      </c>
      <c r="B76" t="s">
        <v>129</v>
      </c>
      <c r="C76" t="s">
        <v>163</v>
      </c>
      <c r="D76" t="s">
        <v>179</v>
      </c>
      <c r="E76" s="32">
        <v>83</v>
      </c>
      <c r="F76" s="32">
        <v>257.44166666666666</v>
      </c>
      <c r="G76" s="32">
        <v>21.516666666666666</v>
      </c>
      <c r="H76" s="37">
        <v>8.3578804259864692E-2</v>
      </c>
      <c r="I76" s="32">
        <v>238.10555555555555</v>
      </c>
      <c r="J76" s="32">
        <v>21.516666666666666</v>
      </c>
      <c r="K76" s="37">
        <v>9.0366084136354094E-2</v>
      </c>
      <c r="L76" s="32">
        <v>97.277777777777771</v>
      </c>
      <c r="M76" s="32">
        <v>5.7138888888888886</v>
      </c>
      <c r="N76" s="37">
        <v>5.8737864077669906E-2</v>
      </c>
      <c r="O76" s="32">
        <v>77.941666666666663</v>
      </c>
      <c r="P76" s="32">
        <v>5.7138888888888886</v>
      </c>
      <c r="Q76" s="37">
        <v>7.3309811468690977E-2</v>
      </c>
      <c r="R76" s="32">
        <v>14.536111111111111</v>
      </c>
      <c r="S76" s="32">
        <v>0</v>
      </c>
      <c r="T76" s="37">
        <v>0</v>
      </c>
      <c r="U76" s="32">
        <v>4.8</v>
      </c>
      <c r="V76" s="32">
        <v>0</v>
      </c>
      <c r="W76" s="37">
        <v>0</v>
      </c>
      <c r="X76" s="32">
        <v>22.197222222222223</v>
      </c>
      <c r="Y76" s="32">
        <v>1.5916666666666666</v>
      </c>
      <c r="Z76" s="37">
        <v>7.1705668877487166E-2</v>
      </c>
      <c r="AA76" s="32">
        <v>0</v>
      </c>
      <c r="AB76" s="32">
        <v>0</v>
      </c>
      <c r="AC76" s="37" t="s">
        <v>321</v>
      </c>
      <c r="AD76" s="32">
        <v>137.67222222222222</v>
      </c>
      <c r="AE76" s="32">
        <v>14.21111111111111</v>
      </c>
      <c r="AF76" s="37">
        <v>0.1032242443807756</v>
      </c>
      <c r="AG76" s="32">
        <v>0</v>
      </c>
      <c r="AH76" s="32">
        <v>0</v>
      </c>
      <c r="AI76" s="37" t="s">
        <v>321</v>
      </c>
      <c r="AJ76" s="32">
        <v>0.29444444444444445</v>
      </c>
      <c r="AK76" s="32">
        <v>0</v>
      </c>
      <c r="AL76" s="37">
        <v>0</v>
      </c>
      <c r="AM76" t="s">
        <v>52</v>
      </c>
      <c r="AN76" s="34">
        <v>1</v>
      </c>
      <c r="AX76"/>
      <c r="AY76"/>
    </row>
    <row r="77" spans="1:51" x14ac:dyDescent="0.25">
      <c r="A77" t="s">
        <v>223</v>
      </c>
      <c r="B77" t="s">
        <v>99</v>
      </c>
      <c r="C77" t="s">
        <v>169</v>
      </c>
      <c r="D77" t="s">
        <v>182</v>
      </c>
      <c r="E77" s="32">
        <v>116.32222222222222</v>
      </c>
      <c r="F77" s="32">
        <v>368.27166666666665</v>
      </c>
      <c r="G77" s="32">
        <v>6.7555555555555555</v>
      </c>
      <c r="H77" s="37">
        <v>1.8343945969838089E-2</v>
      </c>
      <c r="I77" s="32">
        <v>353.83833333333331</v>
      </c>
      <c r="J77" s="32">
        <v>6.7555555555555555</v>
      </c>
      <c r="K77" s="37">
        <v>1.9092209405111249E-2</v>
      </c>
      <c r="L77" s="32">
        <v>60.580555555555563</v>
      </c>
      <c r="M77" s="32">
        <v>0.62222222222222223</v>
      </c>
      <c r="N77" s="37">
        <v>1.0270989041221514E-2</v>
      </c>
      <c r="O77" s="32">
        <v>46.147222222222226</v>
      </c>
      <c r="P77" s="32">
        <v>0.62222222222222223</v>
      </c>
      <c r="Q77" s="37">
        <v>1.348341660145669E-2</v>
      </c>
      <c r="R77" s="32">
        <v>10.522222222222222</v>
      </c>
      <c r="S77" s="32">
        <v>0</v>
      </c>
      <c r="T77" s="37">
        <v>0</v>
      </c>
      <c r="U77" s="32">
        <v>3.911111111111111</v>
      </c>
      <c r="V77" s="32">
        <v>0</v>
      </c>
      <c r="W77" s="37">
        <v>0</v>
      </c>
      <c r="X77" s="32">
        <v>58.408333333333331</v>
      </c>
      <c r="Y77" s="32">
        <v>0.88888888888888884</v>
      </c>
      <c r="Z77" s="37">
        <v>1.5218528558519998E-2</v>
      </c>
      <c r="AA77" s="32">
        <v>0</v>
      </c>
      <c r="AB77" s="32">
        <v>0</v>
      </c>
      <c r="AC77" s="37" t="s">
        <v>321</v>
      </c>
      <c r="AD77" s="32">
        <v>188.7138888888889</v>
      </c>
      <c r="AE77" s="32">
        <v>5.2444444444444445</v>
      </c>
      <c r="AF77" s="37">
        <v>2.7790452919616702E-2</v>
      </c>
      <c r="AG77" s="32">
        <v>0</v>
      </c>
      <c r="AH77" s="32">
        <v>0</v>
      </c>
      <c r="AI77" s="37" t="s">
        <v>321</v>
      </c>
      <c r="AJ77" s="32">
        <v>60.568888888888885</v>
      </c>
      <c r="AK77" s="32">
        <v>0</v>
      </c>
      <c r="AL77" s="37">
        <v>0</v>
      </c>
      <c r="AM77" t="s">
        <v>21</v>
      </c>
      <c r="AN77" s="34">
        <v>1</v>
      </c>
      <c r="AX77"/>
      <c r="AY77"/>
    </row>
    <row r="78" spans="1:51" x14ac:dyDescent="0.25">
      <c r="AX78"/>
      <c r="AY78"/>
    </row>
    <row r="79" spans="1:51" x14ac:dyDescent="0.25">
      <c r="AX79"/>
      <c r="AY79"/>
    </row>
    <row r="80" spans="1:51" x14ac:dyDescent="0.25">
      <c r="AX80"/>
      <c r="AY80"/>
    </row>
    <row r="81" spans="50:51" x14ac:dyDescent="0.25">
      <c r="AX81"/>
      <c r="AY81"/>
    </row>
    <row r="82" spans="50:51" x14ac:dyDescent="0.25">
      <c r="AX82"/>
      <c r="AY82"/>
    </row>
    <row r="83" spans="50:51" x14ac:dyDescent="0.25">
      <c r="AX83"/>
      <c r="AY83"/>
    </row>
    <row r="84" spans="50:51" x14ac:dyDescent="0.25">
      <c r="AX84"/>
      <c r="AY84"/>
    </row>
    <row r="85" spans="50:51" x14ac:dyDescent="0.25">
      <c r="AX85"/>
      <c r="AY85"/>
    </row>
    <row r="86" spans="50:51" x14ac:dyDescent="0.25">
      <c r="AX86"/>
      <c r="AY86"/>
    </row>
    <row r="87" spans="50:51" x14ac:dyDescent="0.25">
      <c r="AX87"/>
      <c r="AY87"/>
    </row>
    <row r="88" spans="50:51" x14ac:dyDescent="0.25">
      <c r="AX88"/>
      <c r="AY88"/>
    </row>
    <row r="89" spans="50:51" x14ac:dyDescent="0.25">
      <c r="AX89"/>
      <c r="AY89"/>
    </row>
    <row r="90" spans="50:51" x14ac:dyDescent="0.25">
      <c r="AX90"/>
      <c r="AY90"/>
    </row>
    <row r="91" spans="50:51" x14ac:dyDescent="0.25">
      <c r="AX91"/>
      <c r="AY91"/>
    </row>
    <row r="92" spans="50:51" x14ac:dyDescent="0.25">
      <c r="AX92"/>
      <c r="AY92"/>
    </row>
    <row r="93" spans="50:51" x14ac:dyDescent="0.25">
      <c r="AX93"/>
      <c r="AY93"/>
    </row>
    <row r="94" spans="50:51" x14ac:dyDescent="0.25">
      <c r="AX94"/>
      <c r="AY94"/>
    </row>
    <row r="95" spans="50:51" x14ac:dyDescent="0.25">
      <c r="AX95"/>
      <c r="AY95"/>
    </row>
    <row r="96" spans="50:51" x14ac:dyDescent="0.25">
      <c r="AX96"/>
      <c r="AY96"/>
    </row>
    <row r="97" spans="50:51" x14ac:dyDescent="0.25">
      <c r="AX97"/>
      <c r="AY97"/>
    </row>
    <row r="98" spans="50:51" x14ac:dyDescent="0.25">
      <c r="AX98"/>
      <c r="AY98"/>
    </row>
    <row r="99" spans="50:51" x14ac:dyDescent="0.25">
      <c r="AX99"/>
      <c r="AY99"/>
    </row>
    <row r="100" spans="50:51" x14ac:dyDescent="0.25">
      <c r="AX100"/>
      <c r="AY100"/>
    </row>
    <row r="101" spans="50:51" x14ac:dyDescent="0.25">
      <c r="AX101"/>
      <c r="AY101"/>
    </row>
    <row r="102" spans="50:51" x14ac:dyDescent="0.25">
      <c r="AX102"/>
      <c r="AY102"/>
    </row>
    <row r="103" spans="50:51" x14ac:dyDescent="0.25">
      <c r="AX103"/>
      <c r="AY103"/>
    </row>
    <row r="104" spans="50:51" x14ac:dyDescent="0.25">
      <c r="AX104"/>
      <c r="AY104"/>
    </row>
    <row r="105" spans="50:51" x14ac:dyDescent="0.25">
      <c r="AX105"/>
      <c r="AY105"/>
    </row>
    <row r="106" spans="50:51" x14ac:dyDescent="0.25">
      <c r="AX106"/>
      <c r="AY106"/>
    </row>
    <row r="107" spans="50:51" x14ac:dyDescent="0.25">
      <c r="AX107"/>
      <c r="AY107"/>
    </row>
    <row r="108" spans="50:51" x14ac:dyDescent="0.25">
      <c r="AX108"/>
      <c r="AY108"/>
    </row>
    <row r="109" spans="50:51" x14ac:dyDescent="0.25">
      <c r="AX109"/>
      <c r="AY109"/>
    </row>
    <row r="110" spans="50:51" x14ac:dyDescent="0.25">
      <c r="AX110"/>
      <c r="AY110"/>
    </row>
    <row r="111" spans="50:51" x14ac:dyDescent="0.25">
      <c r="AX111"/>
      <c r="AY111"/>
    </row>
    <row r="112" spans="50:51" x14ac:dyDescent="0.25">
      <c r="AX112"/>
      <c r="AY112"/>
    </row>
    <row r="113" spans="50:51" x14ac:dyDescent="0.25">
      <c r="AX113"/>
      <c r="AY113"/>
    </row>
    <row r="114" spans="50:51" x14ac:dyDescent="0.25">
      <c r="AX114"/>
      <c r="AY114"/>
    </row>
    <row r="115" spans="50:51" x14ac:dyDescent="0.25">
      <c r="AX115"/>
      <c r="AY115"/>
    </row>
    <row r="116" spans="50:51" x14ac:dyDescent="0.25">
      <c r="AX116"/>
      <c r="AY116"/>
    </row>
    <row r="117" spans="50:51" x14ac:dyDescent="0.25">
      <c r="AX117"/>
      <c r="AY117"/>
    </row>
    <row r="118" spans="50:51" x14ac:dyDescent="0.25">
      <c r="AX118"/>
      <c r="AY118"/>
    </row>
    <row r="119" spans="50:51" x14ac:dyDescent="0.25">
      <c r="AX119"/>
      <c r="AY119"/>
    </row>
    <row r="120" spans="50:51" x14ac:dyDescent="0.25">
      <c r="AX120"/>
      <c r="AY120"/>
    </row>
    <row r="121" spans="50:51" x14ac:dyDescent="0.25">
      <c r="AX121"/>
      <c r="AY121"/>
    </row>
    <row r="122" spans="50:51" x14ac:dyDescent="0.25">
      <c r="AX122"/>
      <c r="AY122"/>
    </row>
    <row r="123" spans="50:51" x14ac:dyDescent="0.25">
      <c r="AX123"/>
      <c r="AY123"/>
    </row>
    <row r="124" spans="50:51" x14ac:dyDescent="0.25">
      <c r="AX124"/>
      <c r="AY124"/>
    </row>
    <row r="125" spans="50:51" x14ac:dyDescent="0.25">
      <c r="AX125"/>
      <c r="AY125"/>
    </row>
    <row r="126" spans="50:51" x14ac:dyDescent="0.25">
      <c r="AX126"/>
      <c r="AY126"/>
    </row>
    <row r="127" spans="50:51" x14ac:dyDescent="0.25">
      <c r="AX127"/>
      <c r="AY127"/>
    </row>
    <row r="128" spans="50:51" x14ac:dyDescent="0.25">
      <c r="AX128"/>
      <c r="AY128"/>
    </row>
    <row r="129" spans="50:51" x14ac:dyDescent="0.25">
      <c r="AX129"/>
      <c r="AY129"/>
    </row>
    <row r="130" spans="50:51" x14ac:dyDescent="0.25">
      <c r="AX130"/>
      <c r="AY130"/>
    </row>
    <row r="131" spans="50:51" x14ac:dyDescent="0.25">
      <c r="AX131"/>
      <c r="AY131"/>
    </row>
    <row r="132" spans="50:51" x14ac:dyDescent="0.25">
      <c r="AX132"/>
      <c r="AY132"/>
    </row>
    <row r="133" spans="50:51" x14ac:dyDescent="0.25">
      <c r="AX133"/>
      <c r="AY133"/>
    </row>
    <row r="134" spans="50:51" x14ac:dyDescent="0.25">
      <c r="AX134"/>
      <c r="AY134"/>
    </row>
    <row r="135" spans="50:51" x14ac:dyDescent="0.25">
      <c r="AX135"/>
      <c r="AY135"/>
    </row>
    <row r="136" spans="50:51" x14ac:dyDescent="0.25">
      <c r="AX136"/>
      <c r="AY136"/>
    </row>
    <row r="137" spans="50:51" x14ac:dyDescent="0.25">
      <c r="AX137"/>
      <c r="AY137"/>
    </row>
    <row r="138" spans="50:51" x14ac:dyDescent="0.25">
      <c r="AX138"/>
      <c r="AY138"/>
    </row>
    <row r="139" spans="50:51" x14ac:dyDescent="0.25">
      <c r="AX139"/>
      <c r="AY139"/>
    </row>
    <row r="140" spans="50:51" x14ac:dyDescent="0.25">
      <c r="AX140"/>
      <c r="AY140"/>
    </row>
    <row r="141" spans="50:51" x14ac:dyDescent="0.25">
      <c r="AX141"/>
      <c r="AY141"/>
    </row>
    <row r="142" spans="50:51" x14ac:dyDescent="0.25">
      <c r="AX142"/>
      <c r="AY142"/>
    </row>
    <row r="143" spans="50:51" x14ac:dyDescent="0.25">
      <c r="AX143"/>
      <c r="AY143"/>
    </row>
    <row r="144" spans="50:51" x14ac:dyDescent="0.25">
      <c r="AX144"/>
      <c r="AY144"/>
    </row>
    <row r="145" spans="50:51" x14ac:dyDescent="0.25">
      <c r="AX145"/>
      <c r="AY145"/>
    </row>
    <row r="146" spans="50:51" x14ac:dyDescent="0.25">
      <c r="AX146"/>
      <c r="AY146"/>
    </row>
    <row r="147" spans="50:51" x14ac:dyDescent="0.25">
      <c r="AX147"/>
      <c r="AY147"/>
    </row>
    <row r="148" spans="50:51" x14ac:dyDescent="0.25">
      <c r="AX148"/>
      <c r="AY148"/>
    </row>
    <row r="149" spans="50:51" x14ac:dyDescent="0.25">
      <c r="AX149"/>
      <c r="AY149"/>
    </row>
    <row r="150" spans="50:51" x14ac:dyDescent="0.25">
      <c r="AX150"/>
      <c r="AY150"/>
    </row>
    <row r="151" spans="50:51" x14ac:dyDescent="0.25">
      <c r="AX151"/>
      <c r="AY151"/>
    </row>
    <row r="152" spans="50:51" x14ac:dyDescent="0.25">
      <c r="AX152"/>
      <c r="AY152"/>
    </row>
    <row r="153" spans="50:51" x14ac:dyDescent="0.25">
      <c r="AX153"/>
      <c r="AY153"/>
    </row>
    <row r="154" spans="50:51" x14ac:dyDescent="0.25">
      <c r="AX154"/>
      <c r="AY154"/>
    </row>
    <row r="155" spans="50:51" x14ac:dyDescent="0.25">
      <c r="AX155"/>
      <c r="AY155"/>
    </row>
    <row r="156" spans="50:51" x14ac:dyDescent="0.25">
      <c r="AX156"/>
      <c r="AY156"/>
    </row>
    <row r="157" spans="50:51" x14ac:dyDescent="0.25">
      <c r="AX157"/>
      <c r="AY157"/>
    </row>
    <row r="158" spans="50:51" x14ac:dyDescent="0.25">
      <c r="AX158"/>
      <c r="AY158"/>
    </row>
    <row r="159" spans="50:51" x14ac:dyDescent="0.25">
      <c r="AX159"/>
      <c r="AY159"/>
    </row>
    <row r="160" spans="50:51" x14ac:dyDescent="0.25">
      <c r="AX160"/>
      <c r="AY160"/>
    </row>
    <row r="161" spans="50:51" x14ac:dyDescent="0.25">
      <c r="AX161"/>
      <c r="AY161"/>
    </row>
    <row r="162" spans="50:51" x14ac:dyDescent="0.25">
      <c r="AX162"/>
      <c r="AY162"/>
    </row>
    <row r="163" spans="50:51" x14ac:dyDescent="0.25">
      <c r="AX163"/>
      <c r="AY163"/>
    </row>
    <row r="164" spans="50:51" x14ac:dyDescent="0.25">
      <c r="AX164"/>
      <c r="AY164"/>
    </row>
    <row r="165" spans="50:51" x14ac:dyDescent="0.25">
      <c r="AX165"/>
      <c r="AY165"/>
    </row>
    <row r="166" spans="50:51" x14ac:dyDescent="0.25">
      <c r="AX166"/>
      <c r="AY166"/>
    </row>
    <row r="167" spans="50:51" x14ac:dyDescent="0.25">
      <c r="AX167"/>
      <c r="AY167"/>
    </row>
    <row r="168" spans="50:51" x14ac:dyDescent="0.25">
      <c r="AX168"/>
      <c r="AY168"/>
    </row>
    <row r="169" spans="50:51" x14ac:dyDescent="0.25">
      <c r="AX169"/>
      <c r="AY169"/>
    </row>
    <row r="170" spans="50:51" x14ac:dyDescent="0.25">
      <c r="AX170"/>
      <c r="AY170"/>
    </row>
    <row r="171" spans="50:51" x14ac:dyDescent="0.25">
      <c r="AX171"/>
      <c r="AY171"/>
    </row>
    <row r="172" spans="50:51" x14ac:dyDescent="0.25">
      <c r="AX172"/>
      <c r="AY172"/>
    </row>
    <row r="173" spans="50:51" x14ac:dyDescent="0.25">
      <c r="AX173"/>
      <c r="AY173"/>
    </row>
    <row r="174" spans="50:51" x14ac:dyDescent="0.25">
      <c r="AX174"/>
      <c r="AY174"/>
    </row>
    <row r="175" spans="50:51" x14ac:dyDescent="0.25">
      <c r="AX175"/>
      <c r="AY175"/>
    </row>
    <row r="176" spans="50:51" x14ac:dyDescent="0.25">
      <c r="AX176"/>
      <c r="AY176"/>
    </row>
    <row r="177" spans="50:51" x14ac:dyDescent="0.25">
      <c r="AX177"/>
      <c r="AY177"/>
    </row>
    <row r="178" spans="50:51" x14ac:dyDescent="0.25">
      <c r="AX178"/>
      <c r="AY178"/>
    </row>
    <row r="179" spans="50:51" x14ac:dyDescent="0.25">
      <c r="AX179"/>
      <c r="AY179"/>
    </row>
    <row r="180" spans="50:51" x14ac:dyDescent="0.25">
      <c r="AX180"/>
      <c r="AY180"/>
    </row>
    <row r="181" spans="50:51" x14ac:dyDescent="0.25">
      <c r="AX181"/>
      <c r="AY181"/>
    </row>
    <row r="182" spans="50:51" x14ac:dyDescent="0.25">
      <c r="AX182"/>
      <c r="AY182"/>
    </row>
    <row r="183" spans="50:51" x14ac:dyDescent="0.25">
      <c r="AX183"/>
      <c r="AY183"/>
    </row>
    <row r="184" spans="50:51" x14ac:dyDescent="0.25">
      <c r="AX184"/>
      <c r="AY184"/>
    </row>
    <row r="185" spans="50:51" x14ac:dyDescent="0.25">
      <c r="AX185"/>
      <c r="AY185"/>
    </row>
    <row r="186" spans="50:51" x14ac:dyDescent="0.25">
      <c r="AX186"/>
      <c r="AY186"/>
    </row>
    <row r="187" spans="50:51" x14ac:dyDescent="0.25">
      <c r="AX187"/>
      <c r="AY187"/>
    </row>
    <row r="188" spans="50:51" x14ac:dyDescent="0.25">
      <c r="AX188"/>
      <c r="AY188"/>
    </row>
    <row r="189" spans="50:51" x14ac:dyDescent="0.25">
      <c r="AX189"/>
      <c r="AY189"/>
    </row>
    <row r="190" spans="50:51" x14ac:dyDescent="0.25">
      <c r="AX190"/>
      <c r="AY190"/>
    </row>
    <row r="191" spans="50:51" x14ac:dyDescent="0.25">
      <c r="AX191"/>
      <c r="AY191"/>
    </row>
    <row r="192" spans="50:51" x14ac:dyDescent="0.25">
      <c r="AX192"/>
      <c r="AY192"/>
    </row>
    <row r="193" spans="50:51" x14ac:dyDescent="0.25">
      <c r="AX193"/>
      <c r="AY193"/>
    </row>
    <row r="194" spans="50:51" x14ac:dyDescent="0.25">
      <c r="AX194"/>
      <c r="AY194"/>
    </row>
    <row r="195" spans="50:51" x14ac:dyDescent="0.25">
      <c r="AX195"/>
      <c r="AY195"/>
    </row>
    <row r="196" spans="50:51" x14ac:dyDescent="0.25">
      <c r="AX196"/>
      <c r="AY196"/>
    </row>
    <row r="197" spans="50:51" x14ac:dyDescent="0.25">
      <c r="AX197"/>
      <c r="AY197"/>
    </row>
    <row r="198" spans="50:51" x14ac:dyDescent="0.25">
      <c r="AX198"/>
      <c r="AY198"/>
    </row>
    <row r="199" spans="50:51" x14ac:dyDescent="0.25">
      <c r="AX199"/>
      <c r="AY199"/>
    </row>
    <row r="200" spans="50:51" x14ac:dyDescent="0.25">
      <c r="AX200"/>
      <c r="AY200"/>
    </row>
    <row r="201" spans="50:51" x14ac:dyDescent="0.25">
      <c r="AX201"/>
      <c r="AY201"/>
    </row>
    <row r="202" spans="50:51" x14ac:dyDescent="0.25">
      <c r="AX202"/>
      <c r="AY202"/>
    </row>
    <row r="203" spans="50:51" x14ac:dyDescent="0.25">
      <c r="AX203"/>
      <c r="AY203"/>
    </row>
    <row r="204" spans="50:51" x14ac:dyDescent="0.25">
      <c r="AX204"/>
      <c r="AY204"/>
    </row>
    <row r="205" spans="50:51" x14ac:dyDescent="0.25">
      <c r="AX205"/>
      <c r="AY205"/>
    </row>
    <row r="206" spans="50:51" x14ac:dyDescent="0.25">
      <c r="AX206"/>
      <c r="AY206"/>
    </row>
    <row r="207" spans="50:51" x14ac:dyDescent="0.25">
      <c r="AX207"/>
      <c r="AY207"/>
    </row>
    <row r="208" spans="50:51" x14ac:dyDescent="0.25">
      <c r="AX208"/>
      <c r="AY208"/>
    </row>
    <row r="209" spans="50:51" x14ac:dyDescent="0.25">
      <c r="AX209"/>
      <c r="AY209"/>
    </row>
    <row r="210" spans="50:51" x14ac:dyDescent="0.25">
      <c r="AX210"/>
      <c r="AY210"/>
    </row>
    <row r="211" spans="50:51" x14ac:dyDescent="0.25">
      <c r="AX211"/>
      <c r="AY211"/>
    </row>
    <row r="212" spans="50:51" x14ac:dyDescent="0.25">
      <c r="AX212"/>
      <c r="AY212"/>
    </row>
    <row r="213" spans="50:51" x14ac:dyDescent="0.25">
      <c r="AX213"/>
      <c r="AY213"/>
    </row>
    <row r="214" spans="50:51" x14ac:dyDescent="0.25">
      <c r="AX214"/>
      <c r="AY214"/>
    </row>
    <row r="215" spans="50:51" x14ac:dyDescent="0.25">
      <c r="AX215"/>
      <c r="AY215"/>
    </row>
    <row r="216" spans="50:51" x14ac:dyDescent="0.25">
      <c r="AX216"/>
      <c r="AY216"/>
    </row>
    <row r="217" spans="50:51" x14ac:dyDescent="0.25">
      <c r="AX217"/>
      <c r="AY217"/>
    </row>
    <row r="218" spans="50:51" x14ac:dyDescent="0.25">
      <c r="AX218"/>
      <c r="AY218"/>
    </row>
    <row r="219" spans="50:51" x14ac:dyDescent="0.25">
      <c r="AX219"/>
      <c r="AY219"/>
    </row>
    <row r="220" spans="50:51" x14ac:dyDescent="0.25">
      <c r="AX220"/>
      <c r="AY220"/>
    </row>
    <row r="221" spans="50:51" x14ac:dyDescent="0.25">
      <c r="AX221"/>
      <c r="AY221"/>
    </row>
    <row r="222" spans="50:51" x14ac:dyDescent="0.25">
      <c r="AX222"/>
      <c r="AY222"/>
    </row>
    <row r="223" spans="50:51" x14ac:dyDescent="0.25">
      <c r="AX223"/>
      <c r="AY223"/>
    </row>
    <row r="224" spans="50:51" x14ac:dyDescent="0.25">
      <c r="AX224"/>
      <c r="AY224"/>
    </row>
    <row r="225" spans="50:51" x14ac:dyDescent="0.25">
      <c r="AX225"/>
      <c r="AY225"/>
    </row>
    <row r="226" spans="50:51" x14ac:dyDescent="0.25">
      <c r="AX226"/>
      <c r="AY226"/>
    </row>
    <row r="227" spans="50:51" x14ac:dyDescent="0.25">
      <c r="AX227"/>
      <c r="AY227"/>
    </row>
    <row r="228" spans="50:51" x14ac:dyDescent="0.25">
      <c r="AX228"/>
      <c r="AY228"/>
    </row>
    <row r="229" spans="50:51" x14ac:dyDescent="0.25">
      <c r="AX229"/>
      <c r="AY229"/>
    </row>
    <row r="230" spans="50:51" x14ac:dyDescent="0.25">
      <c r="AX230"/>
      <c r="AY230"/>
    </row>
    <row r="231" spans="50:51" x14ac:dyDescent="0.25">
      <c r="AX231"/>
      <c r="AY231"/>
    </row>
    <row r="232" spans="50:51" x14ac:dyDescent="0.25">
      <c r="AX232"/>
      <c r="AY232"/>
    </row>
    <row r="233" spans="50:51" x14ac:dyDescent="0.25">
      <c r="AX233"/>
      <c r="AY233"/>
    </row>
    <row r="234" spans="50:51" x14ac:dyDescent="0.25">
      <c r="AX234"/>
      <c r="AY234"/>
    </row>
    <row r="235" spans="50:51" x14ac:dyDescent="0.25">
      <c r="AX235"/>
      <c r="AY235"/>
    </row>
    <row r="236" spans="50:51" x14ac:dyDescent="0.25">
      <c r="AX236"/>
      <c r="AY236"/>
    </row>
    <row r="237" spans="50:51" x14ac:dyDescent="0.25">
      <c r="AX237"/>
      <c r="AY237"/>
    </row>
    <row r="238" spans="50:51" x14ac:dyDescent="0.25">
      <c r="AX238"/>
      <c r="AY238"/>
    </row>
    <row r="239" spans="50:51" x14ac:dyDescent="0.25">
      <c r="AX239"/>
      <c r="AY239"/>
    </row>
    <row r="240" spans="50:51" x14ac:dyDescent="0.25">
      <c r="AX240"/>
      <c r="AY240"/>
    </row>
    <row r="241" spans="50:51" x14ac:dyDescent="0.25">
      <c r="AX241"/>
      <c r="AY241"/>
    </row>
    <row r="242" spans="50:51" x14ac:dyDescent="0.25">
      <c r="AX242"/>
      <c r="AY242"/>
    </row>
    <row r="243" spans="50:51" x14ac:dyDescent="0.25">
      <c r="AX243"/>
      <c r="AY243"/>
    </row>
    <row r="244" spans="50:51" x14ac:dyDescent="0.25">
      <c r="AX244"/>
      <c r="AY244"/>
    </row>
    <row r="245" spans="50:51" x14ac:dyDescent="0.25">
      <c r="AX245"/>
      <c r="AY245"/>
    </row>
    <row r="246" spans="50:51" x14ac:dyDescent="0.25">
      <c r="AX246"/>
      <c r="AY246"/>
    </row>
    <row r="247" spans="50:51" x14ac:dyDescent="0.25">
      <c r="AX247"/>
      <c r="AY247"/>
    </row>
    <row r="248" spans="50:51" x14ac:dyDescent="0.25">
      <c r="AX248"/>
      <c r="AY248"/>
    </row>
    <row r="249" spans="50:51" x14ac:dyDescent="0.25">
      <c r="AX249"/>
      <c r="AY249"/>
    </row>
    <row r="250" spans="50:51" x14ac:dyDescent="0.25">
      <c r="AX250"/>
      <c r="AY250"/>
    </row>
    <row r="251" spans="50:51" x14ac:dyDescent="0.25">
      <c r="AX251"/>
      <c r="AY251"/>
    </row>
    <row r="252" spans="50:51" x14ac:dyDescent="0.25">
      <c r="AX252"/>
      <c r="AY252"/>
    </row>
    <row r="253" spans="50:51" x14ac:dyDescent="0.25">
      <c r="AX253"/>
      <c r="AY253"/>
    </row>
    <row r="254" spans="50:51" x14ac:dyDescent="0.25">
      <c r="AX254"/>
      <c r="AY254"/>
    </row>
    <row r="255" spans="50:51" x14ac:dyDescent="0.25">
      <c r="AX255"/>
      <c r="AY255"/>
    </row>
    <row r="256" spans="50:51" x14ac:dyDescent="0.25">
      <c r="AX256"/>
      <c r="AY256"/>
    </row>
    <row r="257" spans="50:51" x14ac:dyDescent="0.25">
      <c r="AX257"/>
      <c r="AY257"/>
    </row>
    <row r="258" spans="50:51" x14ac:dyDescent="0.25">
      <c r="AX258"/>
      <c r="AY258"/>
    </row>
    <row r="259" spans="50:51" x14ac:dyDescent="0.25">
      <c r="AX259"/>
      <c r="AY259"/>
    </row>
    <row r="260" spans="50:51" x14ac:dyDescent="0.25">
      <c r="AX260"/>
      <c r="AY260"/>
    </row>
    <row r="261" spans="50:51" x14ac:dyDescent="0.25">
      <c r="AX261"/>
      <c r="AY261"/>
    </row>
    <row r="262" spans="50:51" x14ac:dyDescent="0.25">
      <c r="AX262"/>
      <c r="AY262"/>
    </row>
    <row r="263" spans="50:51" x14ac:dyDescent="0.25">
      <c r="AX263"/>
      <c r="AY263"/>
    </row>
    <row r="264" spans="50:51" x14ac:dyDescent="0.25">
      <c r="AX264"/>
      <c r="AY264"/>
    </row>
    <row r="265" spans="50:51" x14ac:dyDescent="0.25">
      <c r="AX265"/>
      <c r="AY265"/>
    </row>
    <row r="266" spans="50:51" x14ac:dyDescent="0.25">
      <c r="AX266"/>
      <c r="AY266"/>
    </row>
    <row r="267" spans="50:51" x14ac:dyDescent="0.25">
      <c r="AX267"/>
      <c r="AY267"/>
    </row>
    <row r="268" spans="50:51" x14ac:dyDescent="0.25">
      <c r="AX268"/>
      <c r="AY268"/>
    </row>
    <row r="269" spans="50:51" x14ac:dyDescent="0.25">
      <c r="AX269"/>
      <c r="AY269"/>
    </row>
    <row r="270" spans="50:51" x14ac:dyDescent="0.25">
      <c r="AX270"/>
      <c r="AY270"/>
    </row>
    <row r="271" spans="50:51" x14ac:dyDescent="0.25">
      <c r="AX271"/>
      <c r="AY271"/>
    </row>
    <row r="272" spans="50:51" x14ac:dyDescent="0.25">
      <c r="AX272"/>
      <c r="AY272"/>
    </row>
    <row r="273" spans="50:51" x14ac:dyDescent="0.25">
      <c r="AX273"/>
      <c r="AY273"/>
    </row>
    <row r="274" spans="50:51" x14ac:dyDescent="0.25">
      <c r="AX274"/>
      <c r="AY274"/>
    </row>
    <row r="275" spans="50:51" x14ac:dyDescent="0.25">
      <c r="AX275"/>
      <c r="AY275"/>
    </row>
    <row r="276" spans="50:51" x14ac:dyDescent="0.25">
      <c r="AX276"/>
      <c r="AY276"/>
    </row>
    <row r="277" spans="50:51" x14ac:dyDescent="0.25">
      <c r="AX277"/>
      <c r="AY277"/>
    </row>
    <row r="278" spans="50:51" x14ac:dyDescent="0.25">
      <c r="AX278"/>
      <c r="AY278"/>
    </row>
    <row r="279" spans="50:51" x14ac:dyDescent="0.25">
      <c r="AX279"/>
      <c r="AY279"/>
    </row>
    <row r="280" spans="50:51" x14ac:dyDescent="0.25">
      <c r="AX280"/>
      <c r="AY280"/>
    </row>
    <row r="281" spans="50:51" x14ac:dyDescent="0.25">
      <c r="AX281"/>
      <c r="AY281"/>
    </row>
    <row r="282" spans="50:51" x14ac:dyDescent="0.25">
      <c r="AX282"/>
      <c r="AY282"/>
    </row>
    <row r="283" spans="50:51" x14ac:dyDescent="0.25">
      <c r="AX283"/>
      <c r="AY283"/>
    </row>
    <row r="284" spans="50:51" x14ac:dyDescent="0.25">
      <c r="AX284"/>
      <c r="AY284"/>
    </row>
    <row r="285" spans="50:51" x14ac:dyDescent="0.25">
      <c r="AX285"/>
      <c r="AY285"/>
    </row>
    <row r="286" spans="50:51" x14ac:dyDescent="0.25">
      <c r="AX286"/>
      <c r="AY286"/>
    </row>
    <row r="287" spans="50:51" x14ac:dyDescent="0.25">
      <c r="AX287"/>
      <c r="AY287"/>
    </row>
    <row r="288" spans="50:51" x14ac:dyDescent="0.25">
      <c r="AX288"/>
      <c r="AY288"/>
    </row>
    <row r="289" spans="50:51" x14ac:dyDescent="0.25">
      <c r="AX289"/>
      <c r="AY289"/>
    </row>
    <row r="290" spans="50:51" x14ac:dyDescent="0.25">
      <c r="AX290"/>
      <c r="AY290"/>
    </row>
    <row r="291" spans="50:51" x14ac:dyDescent="0.25">
      <c r="AX291"/>
      <c r="AY291"/>
    </row>
    <row r="292" spans="50:51" x14ac:dyDescent="0.25">
      <c r="AX292"/>
      <c r="AY292"/>
    </row>
    <row r="293" spans="50:51" x14ac:dyDescent="0.25">
      <c r="AX293"/>
      <c r="AY293"/>
    </row>
    <row r="294" spans="50:51" x14ac:dyDescent="0.25">
      <c r="AX294"/>
      <c r="AY294"/>
    </row>
    <row r="295" spans="50:51" x14ac:dyDescent="0.25">
      <c r="AX295"/>
      <c r="AY295"/>
    </row>
    <row r="296" spans="50:51" x14ac:dyDescent="0.25">
      <c r="AX296"/>
      <c r="AY296"/>
    </row>
    <row r="297" spans="50:51" x14ac:dyDescent="0.25">
      <c r="AX297"/>
      <c r="AY297"/>
    </row>
    <row r="298" spans="50:51" x14ac:dyDescent="0.25">
      <c r="AX298"/>
      <c r="AY298"/>
    </row>
    <row r="299" spans="50:51" x14ac:dyDescent="0.25">
      <c r="AX299"/>
      <c r="AY299"/>
    </row>
    <row r="300" spans="50:51" x14ac:dyDescent="0.25">
      <c r="AX300"/>
      <c r="AY300"/>
    </row>
    <row r="301" spans="50:51" x14ac:dyDescent="0.25">
      <c r="AX301"/>
      <c r="AY301"/>
    </row>
    <row r="302" spans="50:51" x14ac:dyDescent="0.25">
      <c r="AX302"/>
      <c r="AY302"/>
    </row>
    <row r="303" spans="50:51" x14ac:dyDescent="0.25">
      <c r="AX303"/>
      <c r="AY303"/>
    </row>
    <row r="304" spans="50:51" x14ac:dyDescent="0.25">
      <c r="AX304"/>
      <c r="AY304"/>
    </row>
    <row r="305" spans="50:51" x14ac:dyDescent="0.25">
      <c r="AX305"/>
      <c r="AY305"/>
    </row>
    <row r="306" spans="50:51" x14ac:dyDescent="0.25">
      <c r="AX306"/>
      <c r="AY306"/>
    </row>
    <row r="307" spans="50:51" x14ac:dyDescent="0.25">
      <c r="AX307"/>
      <c r="AY307"/>
    </row>
    <row r="308" spans="50:51" x14ac:dyDescent="0.25">
      <c r="AX308"/>
      <c r="AY308"/>
    </row>
    <row r="309" spans="50:51" x14ac:dyDescent="0.25">
      <c r="AX309"/>
      <c r="AY309"/>
    </row>
    <row r="310" spans="50:51" x14ac:dyDescent="0.25">
      <c r="AX310"/>
      <c r="AY310"/>
    </row>
    <row r="311" spans="50:51" x14ac:dyDescent="0.25">
      <c r="AX311"/>
      <c r="AY311"/>
    </row>
    <row r="312" spans="50:51" x14ac:dyDescent="0.25">
      <c r="AX312"/>
      <c r="AY312"/>
    </row>
    <row r="313" spans="50:51" x14ac:dyDescent="0.25">
      <c r="AX313"/>
      <c r="AY313"/>
    </row>
    <row r="314" spans="50:51" x14ac:dyDescent="0.25">
      <c r="AX314"/>
      <c r="AY314"/>
    </row>
    <row r="315" spans="50:51" x14ac:dyDescent="0.25">
      <c r="AX315"/>
      <c r="AY315"/>
    </row>
    <row r="316" spans="50:51" x14ac:dyDescent="0.25">
      <c r="AX316"/>
      <c r="AY316"/>
    </row>
    <row r="317" spans="50:51" x14ac:dyDescent="0.25">
      <c r="AX317"/>
      <c r="AY317"/>
    </row>
    <row r="318" spans="50:51" x14ac:dyDescent="0.25">
      <c r="AX318"/>
      <c r="AY318"/>
    </row>
    <row r="319" spans="50:51" x14ac:dyDescent="0.25">
      <c r="AX319"/>
      <c r="AY319"/>
    </row>
    <row r="320" spans="50:51" x14ac:dyDescent="0.25">
      <c r="AX320"/>
      <c r="AY320"/>
    </row>
    <row r="321" spans="50:51" x14ac:dyDescent="0.25">
      <c r="AX321"/>
      <c r="AY321"/>
    </row>
    <row r="322" spans="50:51" x14ac:dyDescent="0.25">
      <c r="AX322"/>
      <c r="AY322"/>
    </row>
    <row r="323" spans="50:51" x14ac:dyDescent="0.25">
      <c r="AX323"/>
      <c r="AY323"/>
    </row>
    <row r="324" spans="50:51" x14ac:dyDescent="0.25">
      <c r="AX324"/>
      <c r="AY324"/>
    </row>
    <row r="325" spans="50:51" x14ac:dyDescent="0.25">
      <c r="AX325"/>
      <c r="AY325"/>
    </row>
    <row r="326" spans="50:51" x14ac:dyDescent="0.25">
      <c r="AX326"/>
      <c r="AY326"/>
    </row>
    <row r="327" spans="50:51" x14ac:dyDescent="0.25">
      <c r="AX327"/>
      <c r="AY327"/>
    </row>
    <row r="328" spans="50:51" x14ac:dyDescent="0.25">
      <c r="AX328"/>
      <c r="AY328"/>
    </row>
    <row r="329" spans="50:51" x14ac:dyDescent="0.25">
      <c r="AX329"/>
      <c r="AY329"/>
    </row>
    <row r="330" spans="50:51" x14ac:dyDescent="0.25">
      <c r="AX330"/>
      <c r="AY330"/>
    </row>
    <row r="331" spans="50:51" x14ac:dyDescent="0.25">
      <c r="AX331"/>
      <c r="AY331"/>
    </row>
    <row r="332" spans="50:51" x14ac:dyDescent="0.25">
      <c r="AX332"/>
      <c r="AY332"/>
    </row>
    <row r="333" spans="50:51" x14ac:dyDescent="0.25">
      <c r="AX333"/>
      <c r="AY333"/>
    </row>
    <row r="334" spans="50:51" x14ac:dyDescent="0.25">
      <c r="AX334"/>
      <c r="AY334"/>
    </row>
    <row r="335" spans="50:51" x14ac:dyDescent="0.25">
      <c r="AX335"/>
      <c r="AY335"/>
    </row>
    <row r="336" spans="50:51" x14ac:dyDescent="0.25">
      <c r="AX336"/>
      <c r="AY336"/>
    </row>
    <row r="337" spans="50:51" x14ac:dyDescent="0.25">
      <c r="AX337"/>
      <c r="AY337"/>
    </row>
    <row r="338" spans="50:51" x14ac:dyDescent="0.25">
      <c r="AX338"/>
      <c r="AY338"/>
    </row>
    <row r="339" spans="50:51" x14ac:dyDescent="0.25">
      <c r="AX339"/>
      <c r="AY339"/>
    </row>
    <row r="340" spans="50:51" x14ac:dyDescent="0.25">
      <c r="AX340"/>
      <c r="AY340"/>
    </row>
    <row r="341" spans="50:51" x14ac:dyDescent="0.25">
      <c r="AX341"/>
      <c r="AY341"/>
    </row>
    <row r="342" spans="50:51" x14ac:dyDescent="0.25">
      <c r="AX342"/>
      <c r="AY342"/>
    </row>
    <row r="343" spans="50:51" x14ac:dyDescent="0.25">
      <c r="AX343"/>
      <c r="AY343"/>
    </row>
    <row r="344" spans="50:51" x14ac:dyDescent="0.25">
      <c r="AX344"/>
      <c r="AY344"/>
    </row>
    <row r="345" spans="50:51" x14ac:dyDescent="0.25">
      <c r="AX345"/>
      <c r="AY345"/>
    </row>
    <row r="346" spans="50:51" x14ac:dyDescent="0.25">
      <c r="AX346"/>
      <c r="AY346"/>
    </row>
    <row r="347" spans="50:51" x14ac:dyDescent="0.25">
      <c r="AX347"/>
      <c r="AY347"/>
    </row>
    <row r="348" spans="50:51" x14ac:dyDescent="0.25">
      <c r="AX348"/>
      <c r="AY348"/>
    </row>
    <row r="349" spans="50:51" x14ac:dyDescent="0.25">
      <c r="AX349"/>
      <c r="AY349"/>
    </row>
    <row r="350" spans="50:51" x14ac:dyDescent="0.25">
      <c r="AX350"/>
      <c r="AY350"/>
    </row>
    <row r="351" spans="50:51" x14ac:dyDescent="0.25">
      <c r="AX351"/>
      <c r="AY351"/>
    </row>
    <row r="352" spans="50:51" x14ac:dyDescent="0.25">
      <c r="AX352"/>
      <c r="AY352"/>
    </row>
    <row r="353" spans="50:51" x14ac:dyDescent="0.25">
      <c r="AX353"/>
      <c r="AY353"/>
    </row>
    <row r="354" spans="50:51" x14ac:dyDescent="0.25">
      <c r="AX354"/>
      <c r="AY354"/>
    </row>
    <row r="355" spans="50:51" x14ac:dyDescent="0.25">
      <c r="AX355"/>
      <c r="AY355"/>
    </row>
    <row r="356" spans="50:51" x14ac:dyDescent="0.25">
      <c r="AX356"/>
      <c r="AY356"/>
    </row>
    <row r="357" spans="50:51" x14ac:dyDescent="0.25">
      <c r="AX357"/>
      <c r="AY357"/>
    </row>
    <row r="358" spans="50:51" x14ac:dyDescent="0.25">
      <c r="AX358"/>
      <c r="AY358"/>
    </row>
    <row r="359" spans="50:51" x14ac:dyDescent="0.25">
      <c r="AX359"/>
      <c r="AY359"/>
    </row>
    <row r="360" spans="50:51" x14ac:dyDescent="0.25">
      <c r="AX360"/>
      <c r="AY360"/>
    </row>
    <row r="361" spans="50:51" x14ac:dyDescent="0.25">
      <c r="AX361"/>
      <c r="AY361"/>
    </row>
    <row r="362" spans="50:51" x14ac:dyDescent="0.25">
      <c r="AX362"/>
      <c r="AY362"/>
    </row>
    <row r="363" spans="50:51" x14ac:dyDescent="0.25">
      <c r="AX363"/>
      <c r="AY363"/>
    </row>
    <row r="364" spans="50:51" x14ac:dyDescent="0.25">
      <c r="AX364"/>
      <c r="AY364"/>
    </row>
    <row r="365" spans="50:51" x14ac:dyDescent="0.25">
      <c r="AX365"/>
      <c r="AY365"/>
    </row>
    <row r="366" spans="50:51" x14ac:dyDescent="0.25">
      <c r="AX366"/>
      <c r="AY366"/>
    </row>
    <row r="367" spans="50:51" x14ac:dyDescent="0.25">
      <c r="AX367"/>
      <c r="AY367"/>
    </row>
    <row r="368" spans="50: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Y3186"/>
    </row>
    <row r="3187" spans="50:51" x14ac:dyDescent="0.25">
      <c r="AY3187"/>
    </row>
    <row r="3188" spans="50:51" x14ac:dyDescent="0.25">
      <c r="AY3188"/>
    </row>
    <row r="3189" spans="50:51" x14ac:dyDescent="0.25">
      <c r="AY3189"/>
    </row>
    <row r="3190" spans="50:51" x14ac:dyDescent="0.25">
      <c r="AY3190"/>
    </row>
    <row r="3191" spans="50:51" x14ac:dyDescent="0.25">
      <c r="AY3191"/>
    </row>
    <row r="3192" spans="50:51" x14ac:dyDescent="0.25">
      <c r="AY3192"/>
    </row>
    <row r="3193" spans="50:51" x14ac:dyDescent="0.25">
      <c r="AY3193"/>
    </row>
    <row r="3194" spans="50:51" x14ac:dyDescent="0.25">
      <c r="AY3194"/>
    </row>
    <row r="3195" spans="50:51" x14ac:dyDescent="0.25">
      <c r="AY3195"/>
    </row>
    <row r="3196" spans="50:51" x14ac:dyDescent="0.25">
      <c r="AY3196"/>
    </row>
    <row r="3197" spans="50:51" x14ac:dyDescent="0.25">
      <c r="AY3197"/>
    </row>
    <row r="3198" spans="50:51" x14ac:dyDescent="0.25">
      <c r="AY3198"/>
    </row>
    <row r="3199" spans="50:51" x14ac:dyDescent="0.25">
      <c r="AY3199"/>
    </row>
    <row r="3200" spans="50:51" x14ac:dyDescent="0.25">
      <c r="AY3200"/>
    </row>
    <row r="3201" spans="51:51" x14ac:dyDescent="0.25">
      <c r="AY3201"/>
    </row>
    <row r="3202" spans="51:51" x14ac:dyDescent="0.25">
      <c r="AY3202"/>
    </row>
    <row r="3203" spans="51:51" x14ac:dyDescent="0.25">
      <c r="AY3203"/>
    </row>
    <row r="3204" spans="51:51" x14ac:dyDescent="0.25">
      <c r="AY3204"/>
    </row>
    <row r="3205" spans="51:51" x14ac:dyDescent="0.25">
      <c r="AY3205"/>
    </row>
    <row r="3206" spans="51:51" x14ac:dyDescent="0.25">
      <c r="AY3206"/>
    </row>
    <row r="3207" spans="51:51" x14ac:dyDescent="0.25">
      <c r="AY3207"/>
    </row>
    <row r="3208" spans="51:51" x14ac:dyDescent="0.25">
      <c r="AY3208"/>
    </row>
    <row r="3209" spans="51:51" x14ac:dyDescent="0.25">
      <c r="AY3209"/>
    </row>
    <row r="3210" spans="51:51" x14ac:dyDescent="0.25">
      <c r="AY3210"/>
    </row>
    <row r="3211" spans="51:51" x14ac:dyDescent="0.25">
      <c r="AY3211"/>
    </row>
    <row r="3212" spans="51:51" x14ac:dyDescent="0.25">
      <c r="AY3212"/>
    </row>
    <row r="3213" spans="51:51" x14ac:dyDescent="0.25">
      <c r="AY3213"/>
    </row>
    <row r="3214" spans="51:51" x14ac:dyDescent="0.25">
      <c r="AY3214"/>
    </row>
    <row r="3215" spans="51:51" x14ac:dyDescent="0.25">
      <c r="AY3215"/>
    </row>
    <row r="3216" spans="51:51" x14ac:dyDescent="0.25">
      <c r="AY3216"/>
    </row>
    <row r="3217" spans="51:51" x14ac:dyDescent="0.25">
      <c r="AY3217"/>
    </row>
    <row r="3218" spans="51:51" x14ac:dyDescent="0.25">
      <c r="AY3218"/>
    </row>
    <row r="3219" spans="51:51" x14ac:dyDescent="0.25">
      <c r="AY3219"/>
    </row>
    <row r="3220" spans="51:51" x14ac:dyDescent="0.25">
      <c r="AY3220"/>
    </row>
    <row r="3221" spans="51:51" x14ac:dyDescent="0.25">
      <c r="AY3221"/>
    </row>
    <row r="3222" spans="51:51" x14ac:dyDescent="0.25">
      <c r="AY3222"/>
    </row>
    <row r="3223" spans="51:51" x14ac:dyDescent="0.25">
      <c r="AY3223"/>
    </row>
    <row r="3224" spans="51:51" x14ac:dyDescent="0.25">
      <c r="AY3224"/>
    </row>
    <row r="3225" spans="51:51" x14ac:dyDescent="0.25">
      <c r="AY3225"/>
    </row>
    <row r="3226" spans="51:51" x14ac:dyDescent="0.25">
      <c r="AY3226"/>
    </row>
    <row r="3227" spans="51:51" x14ac:dyDescent="0.25">
      <c r="AY3227"/>
    </row>
    <row r="3228" spans="51:51" x14ac:dyDescent="0.25">
      <c r="AY3228"/>
    </row>
    <row r="3229" spans="51:51" x14ac:dyDescent="0.25">
      <c r="AY3229"/>
    </row>
    <row r="3230" spans="51:51" x14ac:dyDescent="0.25">
      <c r="AY3230"/>
    </row>
    <row r="3231" spans="51:51" x14ac:dyDescent="0.25">
      <c r="AY3231"/>
    </row>
    <row r="3232" spans="51:51" x14ac:dyDescent="0.25">
      <c r="AY3232"/>
    </row>
    <row r="3233" spans="51:51" x14ac:dyDescent="0.25">
      <c r="AY3233"/>
    </row>
    <row r="3234" spans="51:51" x14ac:dyDescent="0.25">
      <c r="AY3234"/>
    </row>
    <row r="3235" spans="51:51" x14ac:dyDescent="0.25">
      <c r="AY3235"/>
    </row>
    <row r="3236" spans="51:51" x14ac:dyDescent="0.25">
      <c r="AY3236"/>
    </row>
    <row r="3237" spans="51:51" x14ac:dyDescent="0.25">
      <c r="AY3237"/>
    </row>
    <row r="3238" spans="51:51" x14ac:dyDescent="0.25">
      <c r="AY3238"/>
    </row>
    <row r="3239" spans="51:51" x14ac:dyDescent="0.25">
      <c r="AY3239"/>
    </row>
    <row r="3240" spans="51:51" x14ac:dyDescent="0.25">
      <c r="AY3240"/>
    </row>
    <row r="3241" spans="51:51" x14ac:dyDescent="0.25">
      <c r="AY3241"/>
    </row>
    <row r="3242" spans="51:51" x14ac:dyDescent="0.25">
      <c r="AY3242"/>
    </row>
    <row r="3243" spans="51:51" x14ac:dyDescent="0.25">
      <c r="AY3243"/>
    </row>
    <row r="3244" spans="51:51" x14ac:dyDescent="0.25">
      <c r="AY3244"/>
    </row>
    <row r="3245" spans="51:51" x14ac:dyDescent="0.25">
      <c r="AY3245"/>
    </row>
    <row r="3246" spans="51:51" x14ac:dyDescent="0.25">
      <c r="AY3246"/>
    </row>
    <row r="3247" spans="51:51" x14ac:dyDescent="0.25">
      <c r="AY3247"/>
    </row>
    <row r="3248" spans="51:51" x14ac:dyDescent="0.25">
      <c r="AY3248"/>
    </row>
    <row r="3249" spans="51:51" x14ac:dyDescent="0.25">
      <c r="AY3249"/>
    </row>
    <row r="3250" spans="51:51" x14ac:dyDescent="0.25">
      <c r="AY3250"/>
    </row>
    <row r="3251" spans="51:51" x14ac:dyDescent="0.25">
      <c r="AY3251"/>
    </row>
    <row r="3252" spans="51:51" x14ac:dyDescent="0.25">
      <c r="AY3252"/>
    </row>
    <row r="3253" spans="51:51" x14ac:dyDescent="0.25">
      <c r="AY3253"/>
    </row>
    <row r="3254" spans="51:51" x14ac:dyDescent="0.25">
      <c r="AY3254"/>
    </row>
    <row r="3255" spans="51:51" x14ac:dyDescent="0.25">
      <c r="AY3255"/>
    </row>
    <row r="3256" spans="51:51" x14ac:dyDescent="0.25">
      <c r="AY3256"/>
    </row>
    <row r="3257" spans="51:51" x14ac:dyDescent="0.25">
      <c r="AY3257"/>
    </row>
    <row r="3258" spans="51:51" x14ac:dyDescent="0.25">
      <c r="AY3258"/>
    </row>
    <row r="3259" spans="51:51" x14ac:dyDescent="0.25">
      <c r="AY3259"/>
    </row>
    <row r="3260" spans="51:51" x14ac:dyDescent="0.25">
      <c r="AY3260"/>
    </row>
    <row r="3261" spans="51:51" x14ac:dyDescent="0.25">
      <c r="AY3261"/>
    </row>
    <row r="3262" spans="51:51" x14ac:dyDescent="0.25">
      <c r="AY3262"/>
    </row>
    <row r="3263" spans="51:51" x14ac:dyDescent="0.25">
      <c r="AY3263"/>
    </row>
    <row r="3264" spans="51:51" x14ac:dyDescent="0.25">
      <c r="AY3264"/>
    </row>
    <row r="3265" spans="51:51" x14ac:dyDescent="0.25">
      <c r="AY3265"/>
    </row>
    <row r="3266" spans="51:51" x14ac:dyDescent="0.25">
      <c r="AY3266"/>
    </row>
    <row r="3267" spans="51:51" x14ac:dyDescent="0.25">
      <c r="AY3267"/>
    </row>
    <row r="3268" spans="51:51" x14ac:dyDescent="0.25">
      <c r="AY3268"/>
    </row>
    <row r="3269" spans="51:51" x14ac:dyDescent="0.25">
      <c r="AY3269"/>
    </row>
    <row r="3270" spans="51:51" x14ac:dyDescent="0.25">
      <c r="AY3270"/>
    </row>
    <row r="3271" spans="51:51" x14ac:dyDescent="0.25">
      <c r="AY3271"/>
    </row>
    <row r="3272" spans="51:51" x14ac:dyDescent="0.25">
      <c r="AY3272"/>
    </row>
    <row r="3273" spans="51:51" x14ac:dyDescent="0.25">
      <c r="AY3273"/>
    </row>
    <row r="3274" spans="51:51" x14ac:dyDescent="0.25">
      <c r="AY3274"/>
    </row>
    <row r="3275" spans="51:51" x14ac:dyDescent="0.25">
      <c r="AY3275"/>
    </row>
    <row r="3276" spans="51:51" x14ac:dyDescent="0.25">
      <c r="AY3276"/>
    </row>
    <row r="3277" spans="51:51" x14ac:dyDescent="0.25">
      <c r="AY3277"/>
    </row>
    <row r="3278" spans="51:51" x14ac:dyDescent="0.25">
      <c r="AY3278"/>
    </row>
    <row r="3279" spans="51:51" x14ac:dyDescent="0.25">
      <c r="AY3279"/>
    </row>
    <row r="3280" spans="51:51" x14ac:dyDescent="0.25">
      <c r="AY3280"/>
    </row>
    <row r="3281" spans="51:51" x14ac:dyDescent="0.25">
      <c r="AY3281"/>
    </row>
    <row r="3282" spans="51:51" x14ac:dyDescent="0.25">
      <c r="AY3282"/>
    </row>
    <row r="3283" spans="51:51" x14ac:dyDescent="0.25">
      <c r="AY3283"/>
    </row>
    <row r="3284" spans="51:51" x14ac:dyDescent="0.25">
      <c r="AY3284"/>
    </row>
    <row r="3285" spans="51:51" x14ac:dyDescent="0.25">
      <c r="AY3285"/>
    </row>
    <row r="3286" spans="51:51" x14ac:dyDescent="0.25">
      <c r="AY3286"/>
    </row>
    <row r="3287" spans="51:51" x14ac:dyDescent="0.25">
      <c r="AY3287"/>
    </row>
    <row r="3288" spans="51:51" x14ac:dyDescent="0.25">
      <c r="AY3288"/>
    </row>
    <row r="3289" spans="51:51" x14ac:dyDescent="0.25">
      <c r="AY3289"/>
    </row>
    <row r="3290" spans="51:51" x14ac:dyDescent="0.25">
      <c r="AY3290"/>
    </row>
    <row r="3291" spans="51:51" x14ac:dyDescent="0.25">
      <c r="AY3291"/>
    </row>
    <row r="3292" spans="51:51" x14ac:dyDescent="0.25">
      <c r="AY3292"/>
    </row>
    <row r="3293" spans="51:51" x14ac:dyDescent="0.25">
      <c r="AY3293"/>
    </row>
    <row r="3294" spans="51:51" x14ac:dyDescent="0.25">
      <c r="AY3294"/>
    </row>
    <row r="3295" spans="51:51" x14ac:dyDescent="0.25">
      <c r="AY3295"/>
    </row>
    <row r="3296" spans="51:51" x14ac:dyDescent="0.25">
      <c r="AY3296"/>
    </row>
    <row r="3297" spans="51:51" x14ac:dyDescent="0.25">
      <c r="AY3297"/>
    </row>
    <row r="3298" spans="51:51" x14ac:dyDescent="0.25">
      <c r="AY3298"/>
    </row>
    <row r="3299" spans="51:51" x14ac:dyDescent="0.25">
      <c r="AY3299"/>
    </row>
    <row r="3300" spans="51:51" x14ac:dyDescent="0.25">
      <c r="AY3300"/>
    </row>
    <row r="3301" spans="51:51" x14ac:dyDescent="0.25">
      <c r="AY3301"/>
    </row>
    <row r="3302" spans="51:51" x14ac:dyDescent="0.25">
      <c r="AY3302"/>
    </row>
    <row r="3303" spans="51:51" x14ac:dyDescent="0.25">
      <c r="AY3303"/>
    </row>
    <row r="3304" spans="51:51" x14ac:dyDescent="0.25">
      <c r="AY3304"/>
    </row>
    <row r="3305" spans="51:51" x14ac:dyDescent="0.25">
      <c r="AY3305"/>
    </row>
    <row r="3306" spans="51:51" x14ac:dyDescent="0.25">
      <c r="AY3306"/>
    </row>
    <row r="3307" spans="51:51" x14ac:dyDescent="0.25">
      <c r="AY3307"/>
    </row>
    <row r="3308" spans="51:51" x14ac:dyDescent="0.25">
      <c r="AY3308"/>
    </row>
    <row r="3309" spans="51:51" x14ac:dyDescent="0.25">
      <c r="AY3309"/>
    </row>
    <row r="3310" spans="51:51" x14ac:dyDescent="0.25">
      <c r="AY3310"/>
    </row>
    <row r="3311" spans="51:51" x14ac:dyDescent="0.25">
      <c r="AY3311"/>
    </row>
    <row r="3312" spans="51:51" x14ac:dyDescent="0.25">
      <c r="AY3312"/>
    </row>
    <row r="3313" spans="51:51" x14ac:dyDescent="0.25">
      <c r="AY3313"/>
    </row>
    <row r="3314" spans="51:51" x14ac:dyDescent="0.25">
      <c r="AY3314"/>
    </row>
    <row r="3315" spans="51:51" x14ac:dyDescent="0.25">
      <c r="AY3315"/>
    </row>
    <row r="3316" spans="51:51" x14ac:dyDescent="0.25">
      <c r="AY3316"/>
    </row>
    <row r="3317" spans="51:51" x14ac:dyDescent="0.25">
      <c r="AY3317"/>
    </row>
    <row r="3318" spans="51:51" x14ac:dyDescent="0.25">
      <c r="AY3318"/>
    </row>
    <row r="3319" spans="51:51" x14ac:dyDescent="0.25">
      <c r="AY3319"/>
    </row>
    <row r="3320" spans="51:51" x14ac:dyDescent="0.25">
      <c r="AY3320"/>
    </row>
    <row r="3321" spans="51:51" x14ac:dyDescent="0.25">
      <c r="AY3321"/>
    </row>
    <row r="3322" spans="51:51" x14ac:dyDescent="0.25">
      <c r="AY3322"/>
    </row>
    <row r="3323" spans="51:51" x14ac:dyDescent="0.25">
      <c r="AY3323"/>
    </row>
    <row r="3324" spans="51:51" x14ac:dyDescent="0.25">
      <c r="AY3324"/>
    </row>
    <row r="3325" spans="51:51" x14ac:dyDescent="0.25">
      <c r="AY3325"/>
    </row>
    <row r="3326" spans="51:51" x14ac:dyDescent="0.25">
      <c r="AY3326"/>
    </row>
    <row r="3327" spans="51:51" x14ac:dyDescent="0.25">
      <c r="AY3327"/>
    </row>
    <row r="3328" spans="51:51" x14ac:dyDescent="0.25">
      <c r="AY3328"/>
    </row>
    <row r="3329" spans="51:51" x14ac:dyDescent="0.25">
      <c r="AY3329"/>
    </row>
    <row r="3330" spans="51:51" x14ac:dyDescent="0.25">
      <c r="AY3330"/>
    </row>
    <row r="3331" spans="51:51" x14ac:dyDescent="0.25">
      <c r="AY3331"/>
    </row>
    <row r="3332" spans="51:51" x14ac:dyDescent="0.25">
      <c r="AY3332"/>
    </row>
    <row r="3333" spans="51:51" x14ac:dyDescent="0.25">
      <c r="AY3333"/>
    </row>
    <row r="3334" spans="51:51" x14ac:dyDescent="0.25">
      <c r="AY3334"/>
    </row>
    <row r="3335" spans="51:51" x14ac:dyDescent="0.25">
      <c r="AY3335"/>
    </row>
    <row r="3336" spans="51:51" x14ac:dyDescent="0.25">
      <c r="AY3336"/>
    </row>
    <row r="3337" spans="51:51" x14ac:dyDescent="0.25">
      <c r="AY3337"/>
    </row>
    <row r="3338" spans="51:51" x14ac:dyDescent="0.25">
      <c r="AY3338"/>
    </row>
    <row r="3339" spans="51:51" x14ac:dyDescent="0.25">
      <c r="AY3339"/>
    </row>
    <row r="3340" spans="51:51" x14ac:dyDescent="0.25">
      <c r="AY3340"/>
    </row>
    <row r="3341" spans="51:51" x14ac:dyDescent="0.25">
      <c r="AY3341"/>
    </row>
    <row r="3342" spans="51:51" x14ac:dyDescent="0.25">
      <c r="AY3342"/>
    </row>
    <row r="3343" spans="51:51" x14ac:dyDescent="0.25">
      <c r="AY3343"/>
    </row>
    <row r="3344" spans="51:51" x14ac:dyDescent="0.25">
      <c r="AY3344"/>
    </row>
    <row r="3345" spans="51:51" x14ac:dyDescent="0.25">
      <c r="AY3345"/>
    </row>
    <row r="3346" spans="51:51" x14ac:dyDescent="0.25">
      <c r="AY3346"/>
    </row>
    <row r="3347" spans="51:51" x14ac:dyDescent="0.25">
      <c r="AY3347"/>
    </row>
    <row r="3348" spans="51:51" x14ac:dyDescent="0.25">
      <c r="AY3348"/>
    </row>
    <row r="3349" spans="51:51" x14ac:dyDescent="0.25">
      <c r="AY3349"/>
    </row>
    <row r="3350" spans="51:51" x14ac:dyDescent="0.25">
      <c r="AY3350"/>
    </row>
    <row r="3351" spans="51:51" x14ac:dyDescent="0.25">
      <c r="AY3351"/>
    </row>
    <row r="3352" spans="51:51" x14ac:dyDescent="0.25">
      <c r="AY3352"/>
    </row>
    <row r="3353" spans="51:51" x14ac:dyDescent="0.25">
      <c r="AY3353"/>
    </row>
    <row r="3354" spans="51:51" x14ac:dyDescent="0.25">
      <c r="AY3354"/>
    </row>
    <row r="3355" spans="51:51" x14ac:dyDescent="0.25">
      <c r="AY3355"/>
    </row>
    <row r="3356" spans="51:51" x14ac:dyDescent="0.25">
      <c r="AY3356"/>
    </row>
    <row r="3357" spans="51:51" x14ac:dyDescent="0.25">
      <c r="AY3357"/>
    </row>
    <row r="3358" spans="51:51" x14ac:dyDescent="0.25">
      <c r="AY3358"/>
    </row>
    <row r="3359" spans="51:51" x14ac:dyDescent="0.25">
      <c r="AY3359"/>
    </row>
    <row r="3360" spans="51:51" x14ac:dyDescent="0.25">
      <c r="AY3360"/>
    </row>
    <row r="3361" spans="51:51" x14ac:dyDescent="0.25">
      <c r="AY3361"/>
    </row>
    <row r="3362" spans="51:51" x14ac:dyDescent="0.25">
      <c r="AY3362"/>
    </row>
    <row r="3363" spans="51:51" x14ac:dyDescent="0.25">
      <c r="AY3363"/>
    </row>
    <row r="3364" spans="51:51" x14ac:dyDescent="0.25">
      <c r="AY3364"/>
    </row>
    <row r="3365" spans="51:51" x14ac:dyDescent="0.25">
      <c r="AY3365"/>
    </row>
    <row r="3366" spans="51:51" x14ac:dyDescent="0.25">
      <c r="AY3366"/>
    </row>
    <row r="3367" spans="51:51" x14ac:dyDescent="0.25">
      <c r="AY3367"/>
    </row>
    <row r="3368" spans="51:51" x14ac:dyDescent="0.25">
      <c r="AY3368"/>
    </row>
    <row r="3369" spans="51:51" x14ac:dyDescent="0.25">
      <c r="AY3369"/>
    </row>
    <row r="3376" spans="51:51" x14ac:dyDescent="0.25">
      <c r="AY3376"/>
    </row>
  </sheetData>
  <pageMargins left="0.7" right="0.7" top="0.75" bottom="0.75" header="0.3" footer="0.3"/>
  <pageSetup orientation="portrait" horizontalDpi="1200" verticalDpi="1200" r:id="rId1"/>
  <ignoredErrors>
    <ignoredError sqref="A2:D77" calculatedColumn="1"/>
    <ignoredError sqref="AM2:AM7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77"/>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241</v>
      </c>
      <c r="B1" s="29" t="s">
        <v>308</v>
      </c>
      <c r="C1" s="29" t="s">
        <v>309</v>
      </c>
      <c r="D1" s="29" t="s">
        <v>281</v>
      </c>
      <c r="E1" s="29" t="s">
        <v>282</v>
      </c>
      <c r="F1" s="29" t="s">
        <v>358</v>
      </c>
      <c r="G1" s="29" t="s">
        <v>359</v>
      </c>
      <c r="H1" s="29" t="s">
        <v>360</v>
      </c>
      <c r="I1" s="29" t="s">
        <v>361</v>
      </c>
      <c r="J1" s="29" t="s">
        <v>362</v>
      </c>
      <c r="K1" s="29" t="s">
        <v>363</v>
      </c>
      <c r="L1" s="29" t="s">
        <v>364</v>
      </c>
      <c r="M1" s="29" t="s">
        <v>365</v>
      </c>
      <c r="N1" s="29" t="s">
        <v>366</v>
      </c>
      <c r="O1" s="29" t="s">
        <v>367</v>
      </c>
      <c r="P1" s="29" t="s">
        <v>368</v>
      </c>
      <c r="Q1" s="29" t="s">
        <v>369</v>
      </c>
      <c r="R1" s="29" t="s">
        <v>370</v>
      </c>
      <c r="S1" s="29" t="s">
        <v>371</v>
      </c>
      <c r="T1" s="29" t="s">
        <v>372</v>
      </c>
      <c r="U1" s="29" t="s">
        <v>373</v>
      </c>
      <c r="V1" s="29" t="s">
        <v>374</v>
      </c>
      <c r="W1" s="29" t="s">
        <v>375</v>
      </c>
      <c r="X1" s="29" t="s">
        <v>376</v>
      </c>
      <c r="Y1" s="29" t="s">
        <v>377</v>
      </c>
      <c r="Z1" s="29" t="s">
        <v>378</v>
      </c>
      <c r="AA1" s="29" t="s">
        <v>379</v>
      </c>
      <c r="AB1" s="29" t="s">
        <v>380</v>
      </c>
      <c r="AC1" s="29" t="s">
        <v>381</v>
      </c>
      <c r="AD1" s="29" t="s">
        <v>382</v>
      </c>
      <c r="AE1" s="29" t="s">
        <v>383</v>
      </c>
      <c r="AF1" s="29" t="s">
        <v>384</v>
      </c>
      <c r="AG1" s="29" t="s">
        <v>385</v>
      </c>
      <c r="AH1" s="29" t="s">
        <v>307</v>
      </c>
      <c r="AI1" s="31" t="s">
        <v>235</v>
      </c>
    </row>
    <row r="2" spans="1:35" x14ac:dyDescent="0.25">
      <c r="A2" t="s">
        <v>223</v>
      </c>
      <c r="B2" t="s">
        <v>135</v>
      </c>
      <c r="C2" t="s">
        <v>176</v>
      </c>
      <c r="D2" t="s">
        <v>180</v>
      </c>
      <c r="E2" s="33">
        <v>55.355555555555554</v>
      </c>
      <c r="F2" s="33">
        <v>22.755555555555556</v>
      </c>
      <c r="G2" s="33">
        <v>0.13333333333333333</v>
      </c>
      <c r="H2" s="33">
        <v>0.28611111111111109</v>
      </c>
      <c r="I2" s="33">
        <v>0.6</v>
      </c>
      <c r="J2" s="33">
        <v>0</v>
      </c>
      <c r="K2" s="33">
        <v>0</v>
      </c>
      <c r="L2" s="33">
        <v>2.3833333333333333</v>
      </c>
      <c r="M2" s="33">
        <v>0.87222222222222223</v>
      </c>
      <c r="N2" s="33">
        <v>0</v>
      </c>
      <c r="O2" s="33">
        <v>1.5756724207145724E-2</v>
      </c>
      <c r="P2" s="33">
        <v>5.9361111111111109</v>
      </c>
      <c r="Q2" s="33">
        <v>0.71111111111111114</v>
      </c>
      <c r="R2" s="33">
        <v>0.12008229626655961</v>
      </c>
      <c r="S2" s="33">
        <v>2.5777777777777779</v>
      </c>
      <c r="T2" s="33">
        <v>3.6694444444444443</v>
      </c>
      <c r="U2" s="33">
        <v>5.6888888888888891</v>
      </c>
      <c r="V2" s="33">
        <v>0.21562625451625853</v>
      </c>
      <c r="W2" s="33">
        <v>1.1833333333333333</v>
      </c>
      <c r="X2" s="33">
        <v>0</v>
      </c>
      <c r="Y2" s="33">
        <v>5.0888888888888886</v>
      </c>
      <c r="Z2" s="33">
        <v>0.11330790847049378</v>
      </c>
      <c r="AA2" s="33">
        <v>0</v>
      </c>
      <c r="AB2" s="33">
        <v>0</v>
      </c>
      <c r="AC2" s="33">
        <v>0</v>
      </c>
      <c r="AD2" s="33">
        <v>0.13333333333333333</v>
      </c>
      <c r="AE2" s="33">
        <v>0</v>
      </c>
      <c r="AF2" s="33">
        <v>0</v>
      </c>
      <c r="AG2" s="33">
        <v>0</v>
      </c>
      <c r="AH2" t="s">
        <v>58</v>
      </c>
      <c r="AI2" s="34">
        <v>1</v>
      </c>
    </row>
    <row r="3" spans="1:35" x14ac:dyDescent="0.25">
      <c r="A3" t="s">
        <v>223</v>
      </c>
      <c r="B3" t="s">
        <v>149</v>
      </c>
      <c r="C3" t="s">
        <v>163</v>
      </c>
      <c r="D3" t="s">
        <v>179</v>
      </c>
      <c r="E3" s="33">
        <v>53.477777777777774</v>
      </c>
      <c r="F3" s="33">
        <v>5.3555555555555552</v>
      </c>
      <c r="G3" s="33">
        <v>0.52222222222222225</v>
      </c>
      <c r="H3" s="33">
        <v>0.29655555555555563</v>
      </c>
      <c r="I3" s="33">
        <v>1.1555555555555554</v>
      </c>
      <c r="J3" s="33">
        <v>0</v>
      </c>
      <c r="K3" s="33">
        <v>0</v>
      </c>
      <c r="L3" s="33">
        <v>2.4611111111111112</v>
      </c>
      <c r="M3" s="33">
        <v>4.7555555555555555</v>
      </c>
      <c r="N3" s="33">
        <v>0</v>
      </c>
      <c r="O3" s="33">
        <v>8.8925825888219415E-2</v>
      </c>
      <c r="P3" s="33">
        <v>0</v>
      </c>
      <c r="Q3" s="33">
        <v>2.4249999999999998</v>
      </c>
      <c r="R3" s="33">
        <v>4.5345938084354873E-2</v>
      </c>
      <c r="S3" s="33">
        <v>5.5055555555555555</v>
      </c>
      <c r="T3" s="33">
        <v>4.75</v>
      </c>
      <c r="U3" s="33">
        <v>0</v>
      </c>
      <c r="V3" s="33">
        <v>0.19177228339912739</v>
      </c>
      <c r="W3" s="33">
        <v>4.9972222222222218</v>
      </c>
      <c r="X3" s="33">
        <v>3.2166666666666668</v>
      </c>
      <c r="Y3" s="33">
        <v>0</v>
      </c>
      <c r="Z3" s="33">
        <v>0.15359443174735093</v>
      </c>
      <c r="AA3" s="33">
        <v>0</v>
      </c>
      <c r="AB3" s="33">
        <v>4.5555555555555554</v>
      </c>
      <c r="AC3" s="33">
        <v>0</v>
      </c>
      <c r="AD3" s="33">
        <v>0</v>
      </c>
      <c r="AE3" s="33">
        <v>0</v>
      </c>
      <c r="AF3" s="33">
        <v>0</v>
      </c>
      <c r="AG3" s="33">
        <v>0</v>
      </c>
      <c r="AH3" t="s">
        <v>73</v>
      </c>
      <c r="AI3" s="34">
        <v>1</v>
      </c>
    </row>
    <row r="4" spans="1:35" x14ac:dyDescent="0.25">
      <c r="A4" t="s">
        <v>223</v>
      </c>
      <c r="B4" t="s">
        <v>112</v>
      </c>
      <c r="C4" t="s">
        <v>160</v>
      </c>
      <c r="D4" t="s">
        <v>180</v>
      </c>
      <c r="E4" s="33">
        <v>30.266666666666666</v>
      </c>
      <c r="F4" s="33">
        <v>5.6888888888888891</v>
      </c>
      <c r="G4" s="33">
        <v>0.22222222222222221</v>
      </c>
      <c r="H4" s="33">
        <v>0.1</v>
      </c>
      <c r="I4" s="33">
        <v>0.21111111111111111</v>
      </c>
      <c r="J4" s="33">
        <v>0.13333333333333333</v>
      </c>
      <c r="K4" s="33">
        <v>0</v>
      </c>
      <c r="L4" s="33">
        <v>8.3333333333333329E-2</v>
      </c>
      <c r="M4" s="33">
        <v>0.56111111111111112</v>
      </c>
      <c r="N4" s="33">
        <v>0</v>
      </c>
      <c r="O4" s="33">
        <v>1.8538913362701911E-2</v>
      </c>
      <c r="P4" s="33">
        <v>0</v>
      </c>
      <c r="Q4" s="33">
        <v>0</v>
      </c>
      <c r="R4" s="33">
        <v>0</v>
      </c>
      <c r="S4" s="33">
        <v>0.15555555555555556</v>
      </c>
      <c r="T4" s="33">
        <v>0</v>
      </c>
      <c r="U4" s="33">
        <v>0</v>
      </c>
      <c r="V4" s="33">
        <v>5.1395007342143906E-3</v>
      </c>
      <c r="W4" s="33">
        <v>0.84722222222222221</v>
      </c>
      <c r="X4" s="33">
        <v>0</v>
      </c>
      <c r="Y4" s="33">
        <v>0</v>
      </c>
      <c r="Z4" s="33">
        <v>2.7991923641703376E-2</v>
      </c>
      <c r="AA4" s="33">
        <v>4.4444444444444446E-2</v>
      </c>
      <c r="AB4" s="33">
        <v>0</v>
      </c>
      <c r="AC4" s="33">
        <v>0</v>
      </c>
      <c r="AD4" s="33">
        <v>0</v>
      </c>
      <c r="AE4" s="33">
        <v>0</v>
      </c>
      <c r="AF4" s="33">
        <v>0</v>
      </c>
      <c r="AG4" s="33">
        <v>0</v>
      </c>
      <c r="AH4" t="s">
        <v>34</v>
      </c>
      <c r="AI4" s="34">
        <v>1</v>
      </c>
    </row>
    <row r="5" spans="1:35" x14ac:dyDescent="0.25">
      <c r="A5" t="s">
        <v>223</v>
      </c>
      <c r="B5" t="s">
        <v>96</v>
      </c>
      <c r="C5" t="s">
        <v>168</v>
      </c>
      <c r="D5" t="s">
        <v>182</v>
      </c>
      <c r="E5" s="33">
        <v>92.37777777777778</v>
      </c>
      <c r="F5" s="33">
        <v>10.755555555555556</v>
      </c>
      <c r="G5" s="33">
        <v>0</v>
      </c>
      <c r="H5" s="33">
        <v>0</v>
      </c>
      <c r="I5" s="33">
        <v>5.2444444444444445</v>
      </c>
      <c r="J5" s="33">
        <v>0</v>
      </c>
      <c r="K5" s="33">
        <v>0</v>
      </c>
      <c r="L5" s="33">
        <v>2.0652222222222218</v>
      </c>
      <c r="M5" s="33">
        <v>5.3</v>
      </c>
      <c r="N5" s="33">
        <v>8.8888888888888892E-2</v>
      </c>
      <c r="O5" s="33">
        <v>5.8335337984123159E-2</v>
      </c>
      <c r="P5" s="33">
        <v>0</v>
      </c>
      <c r="Q5" s="33">
        <v>21.06111111111111</v>
      </c>
      <c r="R5" s="33">
        <v>0.22798893432764011</v>
      </c>
      <c r="S5" s="33">
        <v>5.322222222222222</v>
      </c>
      <c r="T5" s="33">
        <v>2.0965555555555557</v>
      </c>
      <c r="U5" s="33">
        <v>0</v>
      </c>
      <c r="V5" s="33">
        <v>8.0309117151792161E-2</v>
      </c>
      <c r="W5" s="33">
        <v>11.745111111111108</v>
      </c>
      <c r="X5" s="33">
        <v>6.0584444444444445</v>
      </c>
      <c r="Y5" s="33">
        <v>0</v>
      </c>
      <c r="Z5" s="33">
        <v>0.19272552321385608</v>
      </c>
      <c r="AA5" s="33">
        <v>0</v>
      </c>
      <c r="AB5" s="33">
        <v>5.1555555555555559</v>
      </c>
      <c r="AC5" s="33">
        <v>0</v>
      </c>
      <c r="AD5" s="33">
        <v>0</v>
      </c>
      <c r="AE5" s="33">
        <v>0</v>
      </c>
      <c r="AF5" s="33">
        <v>0</v>
      </c>
      <c r="AG5" s="33">
        <v>0</v>
      </c>
      <c r="AH5" t="s">
        <v>18</v>
      </c>
      <c r="AI5" s="34">
        <v>1</v>
      </c>
    </row>
    <row r="6" spans="1:35" x14ac:dyDescent="0.25">
      <c r="A6" t="s">
        <v>223</v>
      </c>
      <c r="B6" t="s">
        <v>128</v>
      </c>
      <c r="C6" t="s">
        <v>170</v>
      </c>
      <c r="D6" t="s">
        <v>182</v>
      </c>
      <c r="E6" s="33">
        <v>76.233333333333334</v>
      </c>
      <c r="F6" s="33">
        <v>5.5111111111111111</v>
      </c>
      <c r="G6" s="33">
        <v>0.64444444444444449</v>
      </c>
      <c r="H6" s="33">
        <v>0</v>
      </c>
      <c r="I6" s="33">
        <v>0</v>
      </c>
      <c r="J6" s="33">
        <v>0</v>
      </c>
      <c r="K6" s="33">
        <v>0</v>
      </c>
      <c r="L6" s="33">
        <v>4.1444444444444448</v>
      </c>
      <c r="M6" s="33">
        <v>0</v>
      </c>
      <c r="N6" s="33">
        <v>8.7777777777777786</v>
      </c>
      <c r="O6" s="33">
        <v>0.11514356507797698</v>
      </c>
      <c r="P6" s="33">
        <v>0</v>
      </c>
      <c r="Q6" s="33">
        <v>16.177777777777777</v>
      </c>
      <c r="R6" s="33">
        <v>0.21221396297915754</v>
      </c>
      <c r="S6" s="33">
        <v>10.258333333333333</v>
      </c>
      <c r="T6" s="33">
        <v>0.2722222222222222</v>
      </c>
      <c r="U6" s="33">
        <v>0</v>
      </c>
      <c r="V6" s="33">
        <v>0.13813584025652237</v>
      </c>
      <c r="W6" s="33">
        <v>5.05</v>
      </c>
      <c r="X6" s="33">
        <v>2.7888888888888888</v>
      </c>
      <c r="Y6" s="33">
        <v>0</v>
      </c>
      <c r="Z6" s="33">
        <v>0.10282757615507943</v>
      </c>
      <c r="AA6" s="33">
        <v>0</v>
      </c>
      <c r="AB6" s="33">
        <v>0</v>
      </c>
      <c r="AC6" s="33">
        <v>0</v>
      </c>
      <c r="AD6" s="33">
        <v>0.24166666666666667</v>
      </c>
      <c r="AE6" s="33">
        <v>0</v>
      </c>
      <c r="AF6" s="33">
        <v>0</v>
      </c>
      <c r="AG6" s="33">
        <v>0</v>
      </c>
      <c r="AH6" t="s">
        <v>51</v>
      </c>
      <c r="AI6" s="34">
        <v>1</v>
      </c>
    </row>
    <row r="7" spans="1:35" x14ac:dyDescent="0.25">
      <c r="A7" t="s">
        <v>223</v>
      </c>
      <c r="B7" t="s">
        <v>115</v>
      </c>
      <c r="C7" t="s">
        <v>173</v>
      </c>
      <c r="D7" t="s">
        <v>179</v>
      </c>
      <c r="E7" s="33">
        <v>86.2</v>
      </c>
      <c r="F7" s="33">
        <v>5.8666666666666663</v>
      </c>
      <c r="G7" s="33">
        <v>0</v>
      </c>
      <c r="H7" s="33">
        <v>0</v>
      </c>
      <c r="I7" s="33">
        <v>0</v>
      </c>
      <c r="J7" s="33">
        <v>0</v>
      </c>
      <c r="K7" s="33">
        <v>0</v>
      </c>
      <c r="L7" s="33">
        <v>5.8777777777777791</v>
      </c>
      <c r="M7" s="33">
        <v>10.4</v>
      </c>
      <c r="N7" s="33">
        <v>0</v>
      </c>
      <c r="O7" s="33">
        <v>0.12064965197215777</v>
      </c>
      <c r="P7" s="33">
        <v>0</v>
      </c>
      <c r="Q7" s="33">
        <v>12.941666666666666</v>
      </c>
      <c r="R7" s="33">
        <v>0.15013534416086619</v>
      </c>
      <c r="S7" s="33">
        <v>5.6192222222222217</v>
      </c>
      <c r="T7" s="33">
        <v>6.0758888888888904</v>
      </c>
      <c r="U7" s="33">
        <v>0</v>
      </c>
      <c r="V7" s="33">
        <v>0.13567414282031451</v>
      </c>
      <c r="W7" s="33">
        <v>7.0094444444444433</v>
      </c>
      <c r="X7" s="33">
        <v>7.2654444444444444</v>
      </c>
      <c r="Y7" s="33">
        <v>0</v>
      </c>
      <c r="Z7" s="33">
        <v>0.16560195926785254</v>
      </c>
      <c r="AA7" s="33">
        <v>0</v>
      </c>
      <c r="AB7" s="33">
        <v>0</v>
      </c>
      <c r="AC7" s="33">
        <v>0</v>
      </c>
      <c r="AD7" s="33">
        <v>0</v>
      </c>
      <c r="AE7" s="33">
        <v>0</v>
      </c>
      <c r="AF7" s="33">
        <v>0</v>
      </c>
      <c r="AG7" s="33">
        <v>0</v>
      </c>
      <c r="AH7" t="s">
        <v>37</v>
      </c>
      <c r="AI7" s="34">
        <v>1</v>
      </c>
    </row>
    <row r="8" spans="1:35" x14ac:dyDescent="0.25">
      <c r="A8" t="s">
        <v>223</v>
      </c>
      <c r="B8" t="s">
        <v>77</v>
      </c>
      <c r="C8" t="s">
        <v>168</v>
      </c>
      <c r="D8" t="s">
        <v>182</v>
      </c>
      <c r="E8" s="33">
        <v>192.8111111111111</v>
      </c>
      <c r="F8" s="33">
        <v>5.9</v>
      </c>
      <c r="G8" s="33">
        <v>0.23333333333333334</v>
      </c>
      <c r="H8" s="33">
        <v>1.3111111111111111</v>
      </c>
      <c r="I8" s="33">
        <v>2.3888888888888888</v>
      </c>
      <c r="J8" s="33">
        <v>0</v>
      </c>
      <c r="K8" s="33">
        <v>0.8666666666666667</v>
      </c>
      <c r="L8" s="33">
        <v>3.9474444444444448</v>
      </c>
      <c r="M8" s="33">
        <v>0</v>
      </c>
      <c r="N8" s="33">
        <v>5.3628888888888886</v>
      </c>
      <c r="O8" s="33">
        <v>2.7814210799285425E-2</v>
      </c>
      <c r="P8" s="33">
        <v>4.9326666666666661</v>
      </c>
      <c r="Q8" s="33">
        <v>34.247444444444447</v>
      </c>
      <c r="R8" s="33">
        <v>0.20320463320463325</v>
      </c>
      <c r="S8" s="33">
        <v>4.7537777777777794</v>
      </c>
      <c r="T8" s="33">
        <v>8.583111111111112</v>
      </c>
      <c r="U8" s="33">
        <v>0</v>
      </c>
      <c r="V8" s="33">
        <v>6.9170748573733662E-2</v>
      </c>
      <c r="W8" s="33">
        <v>10.374777777777776</v>
      </c>
      <c r="X8" s="33">
        <v>7.1972222222222246</v>
      </c>
      <c r="Y8" s="33">
        <v>0</v>
      </c>
      <c r="Z8" s="33">
        <v>9.1135826658214736E-2</v>
      </c>
      <c r="AA8" s="33">
        <v>0</v>
      </c>
      <c r="AB8" s="33">
        <v>0</v>
      </c>
      <c r="AC8" s="33">
        <v>0</v>
      </c>
      <c r="AD8" s="33">
        <v>0</v>
      </c>
      <c r="AE8" s="33">
        <v>0</v>
      </c>
      <c r="AF8" s="33">
        <v>0</v>
      </c>
      <c r="AG8" s="33">
        <v>0</v>
      </c>
      <c r="AH8" t="s">
        <v>72</v>
      </c>
      <c r="AI8" s="34">
        <v>1</v>
      </c>
    </row>
    <row r="9" spans="1:35" x14ac:dyDescent="0.25">
      <c r="A9" t="s">
        <v>223</v>
      </c>
      <c r="B9" t="s">
        <v>138</v>
      </c>
      <c r="C9" t="s">
        <v>168</v>
      </c>
      <c r="D9" t="s">
        <v>182</v>
      </c>
      <c r="E9" s="33">
        <v>27.655555555555555</v>
      </c>
      <c r="F9" s="33">
        <v>4.7111111111111112</v>
      </c>
      <c r="G9" s="33">
        <v>0</v>
      </c>
      <c r="H9" s="33">
        <v>0</v>
      </c>
      <c r="I9" s="33">
        <v>0</v>
      </c>
      <c r="J9" s="33">
        <v>0</v>
      </c>
      <c r="K9" s="33">
        <v>0</v>
      </c>
      <c r="L9" s="33">
        <v>2.2833333333333332</v>
      </c>
      <c r="M9" s="33">
        <v>5.4916666666666663</v>
      </c>
      <c r="N9" s="33">
        <v>0</v>
      </c>
      <c r="O9" s="33">
        <v>0.19857372438730414</v>
      </c>
      <c r="P9" s="33">
        <v>5.5111111111111111</v>
      </c>
      <c r="Q9" s="33">
        <v>6.3811111111111103</v>
      </c>
      <c r="R9" s="33">
        <v>0.43001205303334672</v>
      </c>
      <c r="S9" s="33">
        <v>3.6361111111111111</v>
      </c>
      <c r="T9" s="33">
        <v>9.8138888888888882</v>
      </c>
      <c r="U9" s="33">
        <v>0</v>
      </c>
      <c r="V9" s="33">
        <v>0.48633989554037765</v>
      </c>
      <c r="W9" s="33">
        <v>1.6</v>
      </c>
      <c r="X9" s="33">
        <v>9.1166666666666671</v>
      </c>
      <c r="Y9" s="33">
        <v>0</v>
      </c>
      <c r="Z9" s="33">
        <v>0.38750502209722781</v>
      </c>
      <c r="AA9" s="33">
        <v>0</v>
      </c>
      <c r="AB9" s="33">
        <v>0</v>
      </c>
      <c r="AC9" s="33">
        <v>0</v>
      </c>
      <c r="AD9" s="33">
        <v>24.177777777777777</v>
      </c>
      <c r="AE9" s="33">
        <v>0</v>
      </c>
      <c r="AF9" s="33">
        <v>0</v>
      </c>
      <c r="AG9" s="33">
        <v>0</v>
      </c>
      <c r="AH9" t="s">
        <v>61</v>
      </c>
      <c r="AI9" s="34">
        <v>1</v>
      </c>
    </row>
    <row r="10" spans="1:35" x14ac:dyDescent="0.25">
      <c r="A10" t="s">
        <v>223</v>
      </c>
      <c r="B10" t="s">
        <v>113</v>
      </c>
      <c r="C10" t="s">
        <v>160</v>
      </c>
      <c r="D10" t="s">
        <v>180</v>
      </c>
      <c r="E10" s="33">
        <v>75.011111111111106</v>
      </c>
      <c r="F10" s="33">
        <v>4.8888888888888893</v>
      </c>
      <c r="G10" s="33">
        <v>0</v>
      </c>
      <c r="H10" s="33">
        <v>0</v>
      </c>
      <c r="I10" s="33">
        <v>3.6666666666666665</v>
      </c>
      <c r="J10" s="33">
        <v>0</v>
      </c>
      <c r="K10" s="33">
        <v>0</v>
      </c>
      <c r="L10" s="33">
        <v>5.4305555555555554</v>
      </c>
      <c r="M10" s="33">
        <v>7.5367777777777771</v>
      </c>
      <c r="N10" s="33">
        <v>0</v>
      </c>
      <c r="O10" s="33">
        <v>0.10047548511331654</v>
      </c>
      <c r="P10" s="33">
        <v>7.541666666666667</v>
      </c>
      <c r="Q10" s="33">
        <v>0</v>
      </c>
      <c r="R10" s="33">
        <v>0.10054066064286774</v>
      </c>
      <c r="S10" s="33">
        <v>10.546666666666665</v>
      </c>
      <c r="T10" s="33">
        <v>9.7722222222222221</v>
      </c>
      <c r="U10" s="33">
        <v>0</v>
      </c>
      <c r="V10" s="33">
        <v>0.27087838838690564</v>
      </c>
      <c r="W10" s="33">
        <v>9.0267777777777773</v>
      </c>
      <c r="X10" s="33">
        <v>9.5888888888888886</v>
      </c>
      <c r="Y10" s="33">
        <v>0</v>
      </c>
      <c r="Z10" s="33">
        <v>0.24817212264849653</v>
      </c>
      <c r="AA10" s="33">
        <v>0</v>
      </c>
      <c r="AB10" s="33">
        <v>0</v>
      </c>
      <c r="AC10" s="33">
        <v>0</v>
      </c>
      <c r="AD10" s="33">
        <v>0</v>
      </c>
      <c r="AE10" s="33">
        <v>0</v>
      </c>
      <c r="AF10" s="33">
        <v>0</v>
      </c>
      <c r="AG10" s="33">
        <v>0</v>
      </c>
      <c r="AH10" t="s">
        <v>35</v>
      </c>
      <c r="AI10" s="34">
        <v>1</v>
      </c>
    </row>
    <row r="11" spans="1:35" x14ac:dyDescent="0.25">
      <c r="A11" t="s">
        <v>223</v>
      </c>
      <c r="B11" t="s">
        <v>84</v>
      </c>
      <c r="C11" t="s">
        <v>158</v>
      </c>
      <c r="D11" t="s">
        <v>182</v>
      </c>
      <c r="E11" s="33">
        <v>105.74444444444444</v>
      </c>
      <c r="F11" s="33">
        <v>16.833333333333332</v>
      </c>
      <c r="G11" s="33">
        <v>0.26666666666666666</v>
      </c>
      <c r="H11" s="33">
        <v>0.62599999999999989</v>
      </c>
      <c r="I11" s="33">
        <v>5.6222222222222218</v>
      </c>
      <c r="J11" s="33">
        <v>0</v>
      </c>
      <c r="K11" s="33">
        <v>0</v>
      </c>
      <c r="L11" s="33">
        <v>2.1805555555555554</v>
      </c>
      <c r="M11" s="33">
        <v>0</v>
      </c>
      <c r="N11" s="33">
        <v>9.3083333333333336</v>
      </c>
      <c r="O11" s="33">
        <v>8.8026689082694135E-2</v>
      </c>
      <c r="P11" s="33">
        <v>5.6361111111111111</v>
      </c>
      <c r="Q11" s="33">
        <v>16.511111111111113</v>
      </c>
      <c r="R11" s="33">
        <v>0.20944100031522542</v>
      </c>
      <c r="S11" s="33">
        <v>12.647222222222222</v>
      </c>
      <c r="T11" s="33">
        <v>10.777777777777779</v>
      </c>
      <c r="U11" s="33">
        <v>0</v>
      </c>
      <c r="V11" s="33">
        <v>0.22152464011768416</v>
      </c>
      <c r="W11" s="33">
        <v>10.938888888888888</v>
      </c>
      <c r="X11" s="33">
        <v>15.116666666666667</v>
      </c>
      <c r="Y11" s="33">
        <v>0</v>
      </c>
      <c r="Z11" s="33">
        <v>0.24640117684144167</v>
      </c>
      <c r="AA11" s="33">
        <v>0</v>
      </c>
      <c r="AB11" s="33">
        <v>0</v>
      </c>
      <c r="AC11" s="33">
        <v>0</v>
      </c>
      <c r="AD11" s="33">
        <v>0</v>
      </c>
      <c r="AE11" s="33">
        <v>0</v>
      </c>
      <c r="AF11" s="33">
        <v>0</v>
      </c>
      <c r="AG11" s="33">
        <v>0</v>
      </c>
      <c r="AH11" t="s">
        <v>6</v>
      </c>
      <c r="AI11" s="34">
        <v>1</v>
      </c>
    </row>
    <row r="12" spans="1:35" x14ac:dyDescent="0.25">
      <c r="A12" t="s">
        <v>223</v>
      </c>
      <c r="B12" t="s">
        <v>92</v>
      </c>
      <c r="C12" t="s">
        <v>167</v>
      </c>
      <c r="D12" t="s">
        <v>182</v>
      </c>
      <c r="E12" s="33">
        <v>141.65555555555557</v>
      </c>
      <c r="F12" s="33">
        <v>11.2</v>
      </c>
      <c r="G12" s="33">
        <v>6.6666666666666666E-2</v>
      </c>
      <c r="H12" s="33">
        <v>0.93333333333333335</v>
      </c>
      <c r="I12" s="33">
        <v>10.933333333333334</v>
      </c>
      <c r="J12" s="33">
        <v>0</v>
      </c>
      <c r="K12" s="33">
        <v>0</v>
      </c>
      <c r="L12" s="33">
        <v>3.9222222222222221</v>
      </c>
      <c r="M12" s="33">
        <v>4.9777777777777779</v>
      </c>
      <c r="N12" s="33">
        <v>0</v>
      </c>
      <c r="O12" s="33">
        <v>3.5140010981253432E-2</v>
      </c>
      <c r="P12" s="33">
        <v>5.2</v>
      </c>
      <c r="Q12" s="33">
        <v>2.9027777777777777</v>
      </c>
      <c r="R12" s="33">
        <v>5.7200564750176479E-2</v>
      </c>
      <c r="S12" s="33">
        <v>11.25</v>
      </c>
      <c r="T12" s="33">
        <v>16.094444444444445</v>
      </c>
      <c r="U12" s="33">
        <v>0</v>
      </c>
      <c r="V12" s="33">
        <v>0.19303474782335869</v>
      </c>
      <c r="W12" s="33">
        <v>15.361111111111111</v>
      </c>
      <c r="X12" s="33">
        <v>15.502777777777778</v>
      </c>
      <c r="Y12" s="33">
        <v>0</v>
      </c>
      <c r="Z12" s="33">
        <v>0.21787983371244801</v>
      </c>
      <c r="AA12" s="33">
        <v>0</v>
      </c>
      <c r="AB12" s="33">
        <v>0</v>
      </c>
      <c r="AC12" s="33">
        <v>0</v>
      </c>
      <c r="AD12" s="33">
        <v>0</v>
      </c>
      <c r="AE12" s="33">
        <v>0</v>
      </c>
      <c r="AF12" s="33">
        <v>0</v>
      </c>
      <c r="AG12" s="33">
        <v>0</v>
      </c>
      <c r="AH12" t="s">
        <v>14</v>
      </c>
      <c r="AI12" s="34">
        <v>1</v>
      </c>
    </row>
    <row r="13" spans="1:35" x14ac:dyDescent="0.25">
      <c r="A13" t="s">
        <v>223</v>
      </c>
      <c r="B13" t="s">
        <v>106</v>
      </c>
      <c r="C13" t="s">
        <v>168</v>
      </c>
      <c r="D13" t="s">
        <v>182</v>
      </c>
      <c r="E13" s="33">
        <v>76.155555555555551</v>
      </c>
      <c r="F13" s="33">
        <v>5.666666666666667</v>
      </c>
      <c r="G13" s="33">
        <v>0.4</v>
      </c>
      <c r="H13" s="33">
        <v>0.43933333333333341</v>
      </c>
      <c r="I13" s="33">
        <v>4.2666666666666666</v>
      </c>
      <c r="J13" s="33">
        <v>0</v>
      </c>
      <c r="K13" s="33">
        <v>0</v>
      </c>
      <c r="L13" s="33">
        <v>2.1305555555555555</v>
      </c>
      <c r="M13" s="33">
        <v>9.0657777777777788</v>
      </c>
      <c r="N13" s="33">
        <v>0</v>
      </c>
      <c r="O13" s="33">
        <v>0.11904289466005255</v>
      </c>
      <c r="P13" s="33">
        <v>5.7389999999999999</v>
      </c>
      <c r="Q13" s="33">
        <v>0</v>
      </c>
      <c r="R13" s="33">
        <v>7.5358914502480306E-2</v>
      </c>
      <c r="S13" s="33">
        <v>1.7171111111111113</v>
      </c>
      <c r="T13" s="33">
        <v>2.4293333333333336</v>
      </c>
      <c r="U13" s="33">
        <v>0</v>
      </c>
      <c r="V13" s="33">
        <v>5.444703822585352E-2</v>
      </c>
      <c r="W13" s="33">
        <v>2.3147777777777776</v>
      </c>
      <c r="X13" s="33">
        <v>4.383111111111111</v>
      </c>
      <c r="Y13" s="33">
        <v>0</v>
      </c>
      <c r="Z13" s="33">
        <v>8.7950102130142982E-2</v>
      </c>
      <c r="AA13" s="33">
        <v>0</v>
      </c>
      <c r="AB13" s="33">
        <v>0</v>
      </c>
      <c r="AC13" s="33">
        <v>0</v>
      </c>
      <c r="AD13" s="33">
        <v>0</v>
      </c>
      <c r="AE13" s="33">
        <v>0</v>
      </c>
      <c r="AF13" s="33">
        <v>0</v>
      </c>
      <c r="AG13" s="33">
        <v>0</v>
      </c>
      <c r="AH13" t="s">
        <v>28</v>
      </c>
      <c r="AI13" s="34">
        <v>1</v>
      </c>
    </row>
    <row r="14" spans="1:35" x14ac:dyDescent="0.25">
      <c r="A14" t="s">
        <v>223</v>
      </c>
      <c r="B14" t="s">
        <v>107</v>
      </c>
      <c r="C14" t="s">
        <v>158</v>
      </c>
      <c r="D14" t="s">
        <v>182</v>
      </c>
      <c r="E14" s="33">
        <v>139.45555555555555</v>
      </c>
      <c r="F14" s="33">
        <v>5.6888888888888891</v>
      </c>
      <c r="G14" s="33">
        <v>0.6333333333333333</v>
      </c>
      <c r="H14" s="33">
        <v>0.4446666666666666</v>
      </c>
      <c r="I14" s="33">
        <v>9.2666666666666675</v>
      </c>
      <c r="J14" s="33">
        <v>0</v>
      </c>
      <c r="K14" s="33">
        <v>0</v>
      </c>
      <c r="L14" s="33">
        <v>7.7722222222222213</v>
      </c>
      <c r="M14" s="33">
        <v>4.7252222222222207</v>
      </c>
      <c r="N14" s="33">
        <v>4.8296666666666663</v>
      </c>
      <c r="O14" s="33">
        <v>6.8515656123018076E-2</v>
      </c>
      <c r="P14" s="33">
        <v>0</v>
      </c>
      <c r="Q14" s="33">
        <v>34.568333333333335</v>
      </c>
      <c r="R14" s="33">
        <v>0.24788064696040157</v>
      </c>
      <c r="S14" s="33">
        <v>14.697444444444441</v>
      </c>
      <c r="T14" s="33">
        <v>8.0585555555555537</v>
      </c>
      <c r="U14" s="33">
        <v>0</v>
      </c>
      <c r="V14" s="33">
        <v>0.16317743606087159</v>
      </c>
      <c r="W14" s="33">
        <v>15.909333333333333</v>
      </c>
      <c r="X14" s="33">
        <v>15.326444444444443</v>
      </c>
      <c r="Y14" s="33">
        <v>3.6888888888888891</v>
      </c>
      <c r="Z14" s="33">
        <v>0.2504358218468648</v>
      </c>
      <c r="AA14" s="33">
        <v>0</v>
      </c>
      <c r="AB14" s="33">
        <v>0</v>
      </c>
      <c r="AC14" s="33">
        <v>0</v>
      </c>
      <c r="AD14" s="33">
        <v>0</v>
      </c>
      <c r="AE14" s="33">
        <v>2.6888888888888891</v>
      </c>
      <c r="AF14" s="33">
        <v>0</v>
      </c>
      <c r="AG14" s="33">
        <v>0</v>
      </c>
      <c r="AH14" t="s">
        <v>29</v>
      </c>
      <c r="AI14" s="34">
        <v>1</v>
      </c>
    </row>
    <row r="15" spans="1:35" x14ac:dyDescent="0.25">
      <c r="A15" t="s">
        <v>223</v>
      </c>
      <c r="B15" t="s">
        <v>117</v>
      </c>
      <c r="C15" t="s">
        <v>167</v>
      </c>
      <c r="D15" t="s">
        <v>182</v>
      </c>
      <c r="E15" s="33">
        <v>32.9</v>
      </c>
      <c r="F15" s="33">
        <v>5.6888888888888891</v>
      </c>
      <c r="G15" s="33">
        <v>0</v>
      </c>
      <c r="H15" s="33">
        <v>0</v>
      </c>
      <c r="I15" s="33">
        <v>0.5</v>
      </c>
      <c r="J15" s="33">
        <v>0</v>
      </c>
      <c r="K15" s="33">
        <v>0</v>
      </c>
      <c r="L15" s="33">
        <v>0.13333333333333333</v>
      </c>
      <c r="M15" s="33">
        <v>0</v>
      </c>
      <c r="N15" s="33">
        <v>0</v>
      </c>
      <c r="O15" s="33">
        <v>0</v>
      </c>
      <c r="P15" s="33">
        <v>7.4</v>
      </c>
      <c r="Q15" s="33">
        <v>0</v>
      </c>
      <c r="R15" s="33">
        <v>0.22492401215805474</v>
      </c>
      <c r="S15" s="33">
        <v>0.52500000000000002</v>
      </c>
      <c r="T15" s="33">
        <v>0.85</v>
      </c>
      <c r="U15" s="33">
        <v>0</v>
      </c>
      <c r="V15" s="33">
        <v>4.1793313069908813E-2</v>
      </c>
      <c r="W15" s="33">
        <v>0.69166666666666665</v>
      </c>
      <c r="X15" s="33">
        <v>1.675</v>
      </c>
      <c r="Y15" s="33">
        <v>0</v>
      </c>
      <c r="Z15" s="33">
        <v>7.1935157041540021E-2</v>
      </c>
      <c r="AA15" s="33">
        <v>0</v>
      </c>
      <c r="AB15" s="33">
        <v>0</v>
      </c>
      <c r="AC15" s="33">
        <v>0</v>
      </c>
      <c r="AD15" s="33">
        <v>0</v>
      </c>
      <c r="AE15" s="33">
        <v>0</v>
      </c>
      <c r="AF15" s="33">
        <v>0</v>
      </c>
      <c r="AG15" s="33">
        <v>0</v>
      </c>
      <c r="AH15" t="s">
        <v>39</v>
      </c>
      <c r="AI15" s="34">
        <v>1</v>
      </c>
    </row>
    <row r="16" spans="1:35" x14ac:dyDescent="0.25">
      <c r="A16" t="s">
        <v>223</v>
      </c>
      <c r="B16" t="s">
        <v>120</v>
      </c>
      <c r="C16" t="s">
        <v>154</v>
      </c>
      <c r="D16" t="s">
        <v>181</v>
      </c>
      <c r="E16" s="33">
        <v>52.955555555555556</v>
      </c>
      <c r="F16" s="33">
        <v>5.5111111111111111</v>
      </c>
      <c r="G16" s="33">
        <v>0.18888888888888888</v>
      </c>
      <c r="H16" s="33">
        <v>0.27288888888888901</v>
      </c>
      <c r="I16" s="33">
        <v>0.76666666666666672</v>
      </c>
      <c r="J16" s="33">
        <v>0</v>
      </c>
      <c r="K16" s="33">
        <v>0</v>
      </c>
      <c r="L16" s="33">
        <v>0.46388888888888891</v>
      </c>
      <c r="M16" s="33">
        <v>4.7416666666666663</v>
      </c>
      <c r="N16" s="33">
        <v>4.7416666666666663</v>
      </c>
      <c r="O16" s="33">
        <v>0.17908099034830044</v>
      </c>
      <c r="P16" s="33">
        <v>5.1222222222222218</v>
      </c>
      <c r="Q16" s="33">
        <v>8.0527777777777771</v>
      </c>
      <c r="R16" s="33">
        <v>0.24879353755770037</v>
      </c>
      <c r="S16" s="33">
        <v>1.0371111111111111</v>
      </c>
      <c r="T16" s="33">
        <v>2.1391111111111116</v>
      </c>
      <c r="U16" s="33">
        <v>0</v>
      </c>
      <c r="V16" s="33">
        <v>5.9979018044481761E-2</v>
      </c>
      <c r="W16" s="33">
        <v>0.6807777777777777</v>
      </c>
      <c r="X16" s="33">
        <v>2.7110000000000003</v>
      </c>
      <c r="Y16" s="33">
        <v>0</v>
      </c>
      <c r="Z16" s="33">
        <v>6.4049517415023086E-2</v>
      </c>
      <c r="AA16" s="33">
        <v>0</v>
      </c>
      <c r="AB16" s="33">
        <v>0</v>
      </c>
      <c r="AC16" s="33">
        <v>0</v>
      </c>
      <c r="AD16" s="33">
        <v>0</v>
      </c>
      <c r="AE16" s="33">
        <v>0</v>
      </c>
      <c r="AF16" s="33">
        <v>0</v>
      </c>
      <c r="AG16" s="33">
        <v>0</v>
      </c>
      <c r="AH16" t="s">
        <v>42</v>
      </c>
      <c r="AI16" s="34">
        <v>1</v>
      </c>
    </row>
    <row r="17" spans="1:35" x14ac:dyDescent="0.25">
      <c r="A17" t="s">
        <v>223</v>
      </c>
      <c r="B17" t="s">
        <v>141</v>
      </c>
      <c r="C17" t="s">
        <v>170</v>
      </c>
      <c r="D17" t="s">
        <v>182</v>
      </c>
      <c r="E17" s="33">
        <v>52.955555555555556</v>
      </c>
      <c r="F17" s="33">
        <v>5.6</v>
      </c>
      <c r="G17" s="33">
        <v>0.61111111111111116</v>
      </c>
      <c r="H17" s="33">
        <v>0</v>
      </c>
      <c r="I17" s="33">
        <v>0.75555555555555554</v>
      </c>
      <c r="J17" s="33">
        <v>0</v>
      </c>
      <c r="K17" s="33">
        <v>0.42222222222222222</v>
      </c>
      <c r="L17" s="33">
        <v>1.2250000000000001</v>
      </c>
      <c r="M17" s="33">
        <v>5.5111111111111111</v>
      </c>
      <c r="N17" s="33">
        <v>0</v>
      </c>
      <c r="O17" s="33">
        <v>0.10407049937054133</v>
      </c>
      <c r="P17" s="33">
        <v>4.7111111111111112</v>
      </c>
      <c r="Q17" s="33">
        <v>14.95</v>
      </c>
      <c r="R17" s="33">
        <v>0.37127570289550987</v>
      </c>
      <c r="S17" s="33">
        <v>1.2694444444444444</v>
      </c>
      <c r="T17" s="33">
        <v>4.3833333333333337</v>
      </c>
      <c r="U17" s="33">
        <v>0</v>
      </c>
      <c r="V17" s="33">
        <v>0.10674569869911878</v>
      </c>
      <c r="W17" s="33">
        <v>1.9361111111111111</v>
      </c>
      <c r="X17" s="33">
        <v>4.2166666666666668</v>
      </c>
      <c r="Y17" s="33">
        <v>0</v>
      </c>
      <c r="Z17" s="33">
        <v>0.11618757868233319</v>
      </c>
      <c r="AA17" s="33">
        <v>0</v>
      </c>
      <c r="AB17" s="33">
        <v>0</v>
      </c>
      <c r="AC17" s="33">
        <v>0</v>
      </c>
      <c r="AD17" s="33">
        <v>0</v>
      </c>
      <c r="AE17" s="33">
        <v>0</v>
      </c>
      <c r="AF17" s="33">
        <v>0</v>
      </c>
      <c r="AG17" s="33">
        <v>0</v>
      </c>
      <c r="AH17" t="s">
        <v>64</v>
      </c>
      <c r="AI17" s="34">
        <v>1</v>
      </c>
    </row>
    <row r="18" spans="1:35" x14ac:dyDescent="0.25">
      <c r="A18" t="s">
        <v>223</v>
      </c>
      <c r="B18" t="s">
        <v>131</v>
      </c>
      <c r="C18" t="s">
        <v>162</v>
      </c>
      <c r="D18" t="s">
        <v>182</v>
      </c>
      <c r="E18" s="33">
        <v>50.422222222222224</v>
      </c>
      <c r="F18" s="33">
        <v>5.2444444444444445</v>
      </c>
      <c r="G18" s="33">
        <v>0.6333333333333333</v>
      </c>
      <c r="H18" s="33">
        <v>0.52500000000000002</v>
      </c>
      <c r="I18" s="33">
        <v>1.3333333333333333</v>
      </c>
      <c r="J18" s="33">
        <v>0</v>
      </c>
      <c r="K18" s="33">
        <v>0</v>
      </c>
      <c r="L18" s="33">
        <v>6.072222222222222</v>
      </c>
      <c r="M18" s="33">
        <v>5.5166666666666666</v>
      </c>
      <c r="N18" s="33">
        <v>2.0027777777777778</v>
      </c>
      <c r="O18" s="33">
        <v>0.14912957249889819</v>
      </c>
      <c r="P18" s="33">
        <v>4.7</v>
      </c>
      <c r="Q18" s="33">
        <v>6.875</v>
      </c>
      <c r="R18" s="33">
        <v>0.22956148082855882</v>
      </c>
      <c r="S18" s="33">
        <v>3.3666666666666667</v>
      </c>
      <c r="T18" s="33">
        <v>5.7944444444444443</v>
      </c>
      <c r="U18" s="33">
        <v>0</v>
      </c>
      <c r="V18" s="33">
        <v>0.18168796826795947</v>
      </c>
      <c r="W18" s="33">
        <v>6.9722222222222223</v>
      </c>
      <c r="X18" s="33">
        <v>5.6444444444444448</v>
      </c>
      <c r="Y18" s="33">
        <v>0</v>
      </c>
      <c r="Z18" s="33">
        <v>0.250220361392684</v>
      </c>
      <c r="AA18" s="33">
        <v>0</v>
      </c>
      <c r="AB18" s="33">
        <v>0</v>
      </c>
      <c r="AC18" s="33">
        <v>0</v>
      </c>
      <c r="AD18" s="33">
        <v>0</v>
      </c>
      <c r="AE18" s="33">
        <v>0</v>
      </c>
      <c r="AF18" s="33">
        <v>0</v>
      </c>
      <c r="AG18" s="33">
        <v>0</v>
      </c>
      <c r="AH18" t="s">
        <v>54</v>
      </c>
      <c r="AI18" s="34">
        <v>1</v>
      </c>
    </row>
    <row r="19" spans="1:35" x14ac:dyDescent="0.25">
      <c r="A19" t="s">
        <v>223</v>
      </c>
      <c r="B19" t="s">
        <v>80</v>
      </c>
      <c r="C19" t="s">
        <v>152</v>
      </c>
      <c r="D19" t="s">
        <v>182</v>
      </c>
      <c r="E19" s="33">
        <v>31.866666666666667</v>
      </c>
      <c r="F19" s="33">
        <v>0</v>
      </c>
      <c r="G19" s="33">
        <v>0</v>
      </c>
      <c r="H19" s="33">
        <v>0</v>
      </c>
      <c r="I19" s="33">
        <v>0.67777777777777781</v>
      </c>
      <c r="J19" s="33">
        <v>0</v>
      </c>
      <c r="K19" s="33">
        <v>0</v>
      </c>
      <c r="L19" s="33">
        <v>1.4222222222222225</v>
      </c>
      <c r="M19" s="33">
        <v>3.5322222222222233</v>
      </c>
      <c r="N19" s="33">
        <v>0</v>
      </c>
      <c r="O19" s="33">
        <v>0.11084379358437939</v>
      </c>
      <c r="P19" s="33">
        <v>0</v>
      </c>
      <c r="Q19" s="33">
        <v>1.2993333333333332</v>
      </c>
      <c r="R19" s="33">
        <v>4.0774058577405854E-2</v>
      </c>
      <c r="S19" s="33">
        <v>3.8927777777777792</v>
      </c>
      <c r="T19" s="33">
        <v>5.5555555555555558E-3</v>
      </c>
      <c r="U19" s="33">
        <v>0</v>
      </c>
      <c r="V19" s="33">
        <v>0.12233263598326365</v>
      </c>
      <c r="W19" s="33">
        <v>1.2818888888888889</v>
      </c>
      <c r="X19" s="33">
        <v>4.0095555555555551</v>
      </c>
      <c r="Y19" s="33">
        <v>0</v>
      </c>
      <c r="Z19" s="33">
        <v>0.16604951185495118</v>
      </c>
      <c r="AA19" s="33">
        <v>0</v>
      </c>
      <c r="AB19" s="33">
        <v>0</v>
      </c>
      <c r="AC19" s="33">
        <v>0</v>
      </c>
      <c r="AD19" s="33">
        <v>0</v>
      </c>
      <c r="AE19" s="33">
        <v>0</v>
      </c>
      <c r="AF19" s="33">
        <v>0</v>
      </c>
      <c r="AG19" s="33">
        <v>0</v>
      </c>
      <c r="AH19" t="s">
        <v>2</v>
      </c>
      <c r="AI19" s="34">
        <v>1</v>
      </c>
    </row>
    <row r="20" spans="1:35" x14ac:dyDescent="0.25">
      <c r="A20" t="s">
        <v>223</v>
      </c>
      <c r="B20" t="s">
        <v>110</v>
      </c>
      <c r="C20" t="s">
        <v>172</v>
      </c>
      <c r="D20" t="s">
        <v>179</v>
      </c>
      <c r="E20" s="33">
        <v>45.211111111111109</v>
      </c>
      <c r="F20" s="33">
        <v>9.8777777777777782</v>
      </c>
      <c r="G20" s="33">
        <v>0</v>
      </c>
      <c r="H20" s="33">
        <v>0</v>
      </c>
      <c r="I20" s="33">
        <v>2.3333333333333335</v>
      </c>
      <c r="J20" s="33">
        <v>0</v>
      </c>
      <c r="K20" s="33">
        <v>0</v>
      </c>
      <c r="L20" s="33">
        <v>5.237555555555554</v>
      </c>
      <c r="M20" s="33">
        <v>7.4152222222222219</v>
      </c>
      <c r="N20" s="33">
        <v>5.1368888888888886</v>
      </c>
      <c r="O20" s="33">
        <v>0.27763332514131234</v>
      </c>
      <c r="P20" s="33">
        <v>5.083333333333333</v>
      </c>
      <c r="Q20" s="33">
        <v>30.06711111111111</v>
      </c>
      <c r="R20" s="33">
        <v>0.77747358073236672</v>
      </c>
      <c r="S20" s="33">
        <v>7.7164444444444449</v>
      </c>
      <c r="T20" s="33">
        <v>4.9933333333333332</v>
      </c>
      <c r="U20" s="33">
        <v>0</v>
      </c>
      <c r="V20" s="33">
        <v>0.28112066846891126</v>
      </c>
      <c r="W20" s="33">
        <v>10.565999999999999</v>
      </c>
      <c r="X20" s="33">
        <v>1.8725555555555562</v>
      </c>
      <c r="Y20" s="33">
        <v>0</v>
      </c>
      <c r="Z20" s="33">
        <v>0.27512165151142787</v>
      </c>
      <c r="AA20" s="33">
        <v>0</v>
      </c>
      <c r="AB20" s="33">
        <v>0</v>
      </c>
      <c r="AC20" s="33">
        <v>0</v>
      </c>
      <c r="AD20" s="33">
        <v>0</v>
      </c>
      <c r="AE20" s="33">
        <v>0</v>
      </c>
      <c r="AF20" s="33">
        <v>0</v>
      </c>
      <c r="AG20" s="33">
        <v>0</v>
      </c>
      <c r="AH20" t="s">
        <v>32</v>
      </c>
      <c r="AI20" s="34">
        <v>1</v>
      </c>
    </row>
    <row r="21" spans="1:35" x14ac:dyDescent="0.25">
      <c r="A21" t="s">
        <v>223</v>
      </c>
      <c r="B21" t="s">
        <v>132</v>
      </c>
      <c r="C21" t="s">
        <v>168</v>
      </c>
      <c r="D21" t="s">
        <v>182</v>
      </c>
      <c r="E21" s="33">
        <v>172.1888888888889</v>
      </c>
      <c r="F21" s="33">
        <v>6.0444444444444443</v>
      </c>
      <c r="G21" s="33">
        <v>0</v>
      </c>
      <c r="H21" s="33">
        <v>0</v>
      </c>
      <c r="I21" s="33">
        <v>0</v>
      </c>
      <c r="J21" s="33">
        <v>0</v>
      </c>
      <c r="K21" s="33">
        <v>0</v>
      </c>
      <c r="L21" s="33">
        <v>4.6434444444444445</v>
      </c>
      <c r="M21" s="33">
        <v>9.1138888888888889</v>
      </c>
      <c r="N21" s="33">
        <v>0</v>
      </c>
      <c r="O21" s="33">
        <v>5.2929599277279471E-2</v>
      </c>
      <c r="P21" s="33">
        <v>6.4888888888888889</v>
      </c>
      <c r="Q21" s="33">
        <v>13.775</v>
      </c>
      <c r="R21" s="33">
        <v>0.1176840678841066</v>
      </c>
      <c r="S21" s="33">
        <v>13.499000000000008</v>
      </c>
      <c r="T21" s="33">
        <v>25.995888888888881</v>
      </c>
      <c r="U21" s="33">
        <v>0</v>
      </c>
      <c r="V21" s="33">
        <v>0.22936955539781892</v>
      </c>
      <c r="W21" s="33">
        <v>4.5310000000000006</v>
      </c>
      <c r="X21" s="33">
        <v>13.421555555555548</v>
      </c>
      <c r="Y21" s="33">
        <v>0</v>
      </c>
      <c r="Z21" s="33">
        <v>0.10426082467574364</v>
      </c>
      <c r="AA21" s="33">
        <v>0</v>
      </c>
      <c r="AB21" s="33">
        <v>0</v>
      </c>
      <c r="AC21" s="33">
        <v>0</v>
      </c>
      <c r="AD21" s="33">
        <v>0</v>
      </c>
      <c r="AE21" s="33">
        <v>12.355555555555556</v>
      </c>
      <c r="AF21" s="33">
        <v>0</v>
      </c>
      <c r="AG21" s="33">
        <v>0</v>
      </c>
      <c r="AH21" t="s">
        <v>55</v>
      </c>
      <c r="AI21" s="34">
        <v>1</v>
      </c>
    </row>
    <row r="22" spans="1:35" x14ac:dyDescent="0.25">
      <c r="A22" t="s">
        <v>223</v>
      </c>
      <c r="B22" t="s">
        <v>122</v>
      </c>
      <c r="C22" t="s">
        <v>168</v>
      </c>
      <c r="D22" t="s">
        <v>182</v>
      </c>
      <c r="E22" s="33">
        <v>56.855555555555554</v>
      </c>
      <c r="F22" s="33">
        <v>5.6888888888888891</v>
      </c>
      <c r="G22" s="33">
        <v>0.36666666666666664</v>
      </c>
      <c r="H22" s="33">
        <v>0</v>
      </c>
      <c r="I22" s="33">
        <v>1.1555555555555554</v>
      </c>
      <c r="J22" s="33">
        <v>0</v>
      </c>
      <c r="K22" s="33">
        <v>0</v>
      </c>
      <c r="L22" s="33">
        <v>1.95</v>
      </c>
      <c r="M22" s="33">
        <v>0</v>
      </c>
      <c r="N22" s="33">
        <v>0</v>
      </c>
      <c r="O22" s="33">
        <v>0</v>
      </c>
      <c r="P22" s="33">
        <v>0</v>
      </c>
      <c r="Q22" s="33">
        <v>7.3083333333333336</v>
      </c>
      <c r="R22" s="33">
        <v>0.12854211452022671</v>
      </c>
      <c r="S22" s="33">
        <v>2.3888888888888888</v>
      </c>
      <c r="T22" s="33">
        <v>2.7444444444444445</v>
      </c>
      <c r="U22" s="33">
        <v>0</v>
      </c>
      <c r="V22" s="33">
        <v>9.0287277701778385E-2</v>
      </c>
      <c r="W22" s="33">
        <v>6.35</v>
      </c>
      <c r="X22" s="33">
        <v>0</v>
      </c>
      <c r="Y22" s="33">
        <v>0</v>
      </c>
      <c r="Z22" s="33">
        <v>0.11168653507914793</v>
      </c>
      <c r="AA22" s="33">
        <v>0</v>
      </c>
      <c r="AB22" s="33">
        <v>0</v>
      </c>
      <c r="AC22" s="33">
        <v>0</v>
      </c>
      <c r="AD22" s="33">
        <v>1.7777777777777777</v>
      </c>
      <c r="AE22" s="33">
        <v>0</v>
      </c>
      <c r="AF22" s="33">
        <v>0</v>
      </c>
      <c r="AG22" s="33">
        <v>0</v>
      </c>
      <c r="AH22" t="s">
        <v>44</v>
      </c>
      <c r="AI22" s="34">
        <v>1</v>
      </c>
    </row>
    <row r="23" spans="1:35" x14ac:dyDescent="0.25">
      <c r="A23" t="s">
        <v>223</v>
      </c>
      <c r="B23" t="s">
        <v>109</v>
      </c>
      <c r="C23" t="s">
        <v>162</v>
      </c>
      <c r="D23" t="s">
        <v>182</v>
      </c>
      <c r="E23" s="33">
        <v>102.24444444444444</v>
      </c>
      <c r="F23" s="33">
        <v>5.6888888888888891</v>
      </c>
      <c r="G23" s="33">
        <v>0.46666666666666667</v>
      </c>
      <c r="H23" s="33">
        <v>0.50011111111111106</v>
      </c>
      <c r="I23" s="33">
        <v>4.1888888888888891</v>
      </c>
      <c r="J23" s="33">
        <v>0</v>
      </c>
      <c r="K23" s="33">
        <v>0</v>
      </c>
      <c r="L23" s="33">
        <v>4.6353333333333344</v>
      </c>
      <c r="M23" s="33">
        <v>9.1688888888888886</v>
      </c>
      <c r="N23" s="33">
        <v>0</v>
      </c>
      <c r="O23" s="33">
        <v>8.9676157357096289E-2</v>
      </c>
      <c r="P23" s="33">
        <v>5.1555555555555559</v>
      </c>
      <c r="Q23" s="33">
        <v>24.042111111111122</v>
      </c>
      <c r="R23" s="33">
        <v>0.2855672679852207</v>
      </c>
      <c r="S23" s="33">
        <v>13.195777777777776</v>
      </c>
      <c r="T23" s="33">
        <v>14.812444444444445</v>
      </c>
      <c r="U23" s="33">
        <v>0</v>
      </c>
      <c r="V23" s="33">
        <v>0.27393392740708544</v>
      </c>
      <c r="W23" s="33">
        <v>5.1254444444444438</v>
      </c>
      <c r="X23" s="33">
        <v>18.66577777777778</v>
      </c>
      <c r="Y23" s="33">
        <v>0</v>
      </c>
      <c r="Z23" s="33">
        <v>0.23268963268854601</v>
      </c>
      <c r="AA23" s="33">
        <v>0</v>
      </c>
      <c r="AB23" s="33">
        <v>0</v>
      </c>
      <c r="AC23" s="33">
        <v>0</v>
      </c>
      <c r="AD23" s="33">
        <v>0</v>
      </c>
      <c r="AE23" s="33">
        <v>0</v>
      </c>
      <c r="AF23" s="33">
        <v>0</v>
      </c>
      <c r="AG23" s="33">
        <v>0</v>
      </c>
      <c r="AH23" t="s">
        <v>31</v>
      </c>
      <c r="AI23" s="34">
        <v>1</v>
      </c>
    </row>
    <row r="24" spans="1:35" x14ac:dyDescent="0.25">
      <c r="A24" t="s">
        <v>223</v>
      </c>
      <c r="B24" t="s">
        <v>101</v>
      </c>
      <c r="C24" t="s">
        <v>169</v>
      </c>
      <c r="D24" t="s">
        <v>182</v>
      </c>
      <c r="E24" s="33">
        <v>114.14444444444445</v>
      </c>
      <c r="F24" s="33">
        <v>5.6888888888888891</v>
      </c>
      <c r="G24" s="33">
        <v>0.26666666666666666</v>
      </c>
      <c r="H24" s="33">
        <v>0.50500000000000023</v>
      </c>
      <c r="I24" s="33">
        <v>0.8</v>
      </c>
      <c r="J24" s="33">
        <v>0</v>
      </c>
      <c r="K24" s="33">
        <v>0</v>
      </c>
      <c r="L24" s="33">
        <v>3.1889999999999992</v>
      </c>
      <c r="M24" s="33">
        <v>10.641666666666667</v>
      </c>
      <c r="N24" s="33">
        <v>0</v>
      </c>
      <c r="O24" s="33">
        <v>9.3229825756838317E-2</v>
      </c>
      <c r="P24" s="33">
        <v>5.6888888888888891</v>
      </c>
      <c r="Q24" s="33">
        <v>13.041666666666666</v>
      </c>
      <c r="R24" s="33">
        <v>0.1640952010123625</v>
      </c>
      <c r="S24" s="33">
        <v>3.2536666666666672</v>
      </c>
      <c r="T24" s="33">
        <v>9.3713333333333324</v>
      </c>
      <c r="U24" s="33">
        <v>0</v>
      </c>
      <c r="V24" s="33">
        <v>0.11060547065122164</v>
      </c>
      <c r="W24" s="33">
        <v>6.8208888888888914</v>
      </c>
      <c r="X24" s="33">
        <v>9.0943333333333332</v>
      </c>
      <c r="Y24" s="33">
        <v>0</v>
      </c>
      <c r="Z24" s="33">
        <v>0.13943054609169669</v>
      </c>
      <c r="AA24" s="33">
        <v>0</v>
      </c>
      <c r="AB24" s="33">
        <v>0</v>
      </c>
      <c r="AC24" s="33">
        <v>0</v>
      </c>
      <c r="AD24" s="33">
        <v>0</v>
      </c>
      <c r="AE24" s="33">
        <v>0</v>
      </c>
      <c r="AF24" s="33">
        <v>0</v>
      </c>
      <c r="AG24" s="33">
        <v>0</v>
      </c>
      <c r="AH24" t="s">
        <v>23</v>
      </c>
      <c r="AI24" s="34">
        <v>1</v>
      </c>
    </row>
    <row r="25" spans="1:35" x14ac:dyDescent="0.25">
      <c r="A25" t="s">
        <v>223</v>
      </c>
      <c r="B25" t="s">
        <v>90</v>
      </c>
      <c r="C25" t="s">
        <v>166</v>
      </c>
      <c r="D25" t="s">
        <v>182</v>
      </c>
      <c r="E25" s="33">
        <v>145.26666666666668</v>
      </c>
      <c r="F25" s="33">
        <v>0</v>
      </c>
      <c r="G25" s="33">
        <v>1</v>
      </c>
      <c r="H25" s="33">
        <v>0.17777777777777778</v>
      </c>
      <c r="I25" s="33">
        <v>0</v>
      </c>
      <c r="J25" s="33">
        <v>0</v>
      </c>
      <c r="K25" s="33">
        <v>3.8222222222222224</v>
      </c>
      <c r="L25" s="33">
        <v>0.18055555555555555</v>
      </c>
      <c r="M25" s="33">
        <v>6.5750000000000002</v>
      </c>
      <c r="N25" s="33">
        <v>0</v>
      </c>
      <c r="O25" s="33">
        <v>4.5261587884350619E-2</v>
      </c>
      <c r="P25" s="33">
        <v>0.27500000000000002</v>
      </c>
      <c r="Q25" s="33">
        <v>8.7277777777777779</v>
      </c>
      <c r="R25" s="33">
        <v>6.1974147162306863E-2</v>
      </c>
      <c r="S25" s="33">
        <v>0</v>
      </c>
      <c r="T25" s="33">
        <v>15.241666666666667</v>
      </c>
      <c r="U25" s="33">
        <v>0</v>
      </c>
      <c r="V25" s="33">
        <v>0.1049219825608077</v>
      </c>
      <c r="W25" s="33">
        <v>0</v>
      </c>
      <c r="X25" s="33">
        <v>5.2416666666666663</v>
      </c>
      <c r="Y25" s="33">
        <v>6.4777777777777779</v>
      </c>
      <c r="Z25" s="33">
        <v>8.0675386262811677E-2</v>
      </c>
      <c r="AA25" s="33">
        <v>0</v>
      </c>
      <c r="AB25" s="33">
        <v>0</v>
      </c>
      <c r="AC25" s="33">
        <v>0</v>
      </c>
      <c r="AD25" s="33">
        <v>0</v>
      </c>
      <c r="AE25" s="33">
        <v>0</v>
      </c>
      <c r="AF25" s="33">
        <v>0</v>
      </c>
      <c r="AG25" s="33">
        <v>0</v>
      </c>
      <c r="AH25" t="s">
        <v>12</v>
      </c>
      <c r="AI25" s="34">
        <v>1</v>
      </c>
    </row>
    <row r="26" spans="1:35" x14ac:dyDescent="0.25">
      <c r="A26" t="s">
        <v>223</v>
      </c>
      <c r="B26" t="s">
        <v>85</v>
      </c>
      <c r="C26" t="s">
        <v>154</v>
      </c>
      <c r="D26" t="s">
        <v>181</v>
      </c>
      <c r="E26" s="33">
        <v>81.344444444444449</v>
      </c>
      <c r="F26" s="33">
        <v>0</v>
      </c>
      <c r="G26" s="33">
        <v>0</v>
      </c>
      <c r="H26" s="33">
        <v>0</v>
      </c>
      <c r="I26" s="33">
        <v>0</v>
      </c>
      <c r="J26" s="33">
        <v>0</v>
      </c>
      <c r="K26" s="33">
        <v>0</v>
      </c>
      <c r="L26" s="33">
        <v>2.588888888888889</v>
      </c>
      <c r="M26" s="33">
        <v>0</v>
      </c>
      <c r="N26" s="33">
        <v>0</v>
      </c>
      <c r="O26" s="33">
        <v>0</v>
      </c>
      <c r="P26" s="33">
        <v>0</v>
      </c>
      <c r="Q26" s="33">
        <v>0</v>
      </c>
      <c r="R26" s="33">
        <v>0</v>
      </c>
      <c r="S26" s="33">
        <v>5.8888888888888893</v>
      </c>
      <c r="T26" s="33">
        <v>6.9416666666666664</v>
      </c>
      <c r="U26" s="33">
        <v>0</v>
      </c>
      <c r="V26" s="33">
        <v>0.15773118426444474</v>
      </c>
      <c r="W26" s="33">
        <v>4.0777777777777775</v>
      </c>
      <c r="X26" s="33">
        <v>7.9777777777777779</v>
      </c>
      <c r="Y26" s="33">
        <v>0</v>
      </c>
      <c r="Z26" s="33">
        <v>0.14820379729545144</v>
      </c>
      <c r="AA26" s="33">
        <v>0</v>
      </c>
      <c r="AB26" s="33">
        <v>0</v>
      </c>
      <c r="AC26" s="33">
        <v>0</v>
      </c>
      <c r="AD26" s="33">
        <v>0</v>
      </c>
      <c r="AE26" s="33">
        <v>0</v>
      </c>
      <c r="AF26" s="33">
        <v>0</v>
      </c>
      <c r="AG26" s="33">
        <v>0</v>
      </c>
      <c r="AH26" t="s">
        <v>7</v>
      </c>
      <c r="AI26" s="34">
        <v>1</v>
      </c>
    </row>
    <row r="27" spans="1:35" x14ac:dyDescent="0.25">
      <c r="A27" t="s">
        <v>223</v>
      </c>
      <c r="B27" t="s">
        <v>94</v>
      </c>
      <c r="C27" t="s">
        <v>156</v>
      </c>
      <c r="D27" t="s">
        <v>183</v>
      </c>
      <c r="E27" s="33">
        <v>112.83333333333333</v>
      </c>
      <c r="F27" s="33">
        <v>5.6888888888888891</v>
      </c>
      <c r="G27" s="33">
        <v>0.31111111111111112</v>
      </c>
      <c r="H27" s="33">
        <v>0.47633333333333333</v>
      </c>
      <c r="I27" s="33">
        <v>3.2888888888888888</v>
      </c>
      <c r="J27" s="33">
        <v>0</v>
      </c>
      <c r="K27" s="33">
        <v>0</v>
      </c>
      <c r="L27" s="33">
        <v>4.9233333333333329</v>
      </c>
      <c r="M27" s="33">
        <v>18.054111111111109</v>
      </c>
      <c r="N27" s="33">
        <v>0</v>
      </c>
      <c r="O27" s="33">
        <v>0.16000689315608074</v>
      </c>
      <c r="P27" s="33">
        <v>0</v>
      </c>
      <c r="Q27" s="33">
        <v>13.443666666666667</v>
      </c>
      <c r="R27" s="33">
        <v>0.11914623338257017</v>
      </c>
      <c r="S27" s="33">
        <v>9.6761111111111067</v>
      </c>
      <c r="T27" s="33">
        <v>9.2123333333333353</v>
      </c>
      <c r="U27" s="33">
        <v>0</v>
      </c>
      <c r="V27" s="33">
        <v>0.16740128015755784</v>
      </c>
      <c r="W27" s="33">
        <v>7.5561111111111092</v>
      </c>
      <c r="X27" s="33">
        <v>8.6785555555555547</v>
      </c>
      <c r="Y27" s="33">
        <v>0</v>
      </c>
      <c r="Z27" s="33">
        <v>0.14388183161004428</v>
      </c>
      <c r="AA27" s="33">
        <v>0</v>
      </c>
      <c r="AB27" s="33">
        <v>4.9888888888888889</v>
      </c>
      <c r="AC27" s="33">
        <v>0</v>
      </c>
      <c r="AD27" s="33">
        <v>0</v>
      </c>
      <c r="AE27" s="33">
        <v>0</v>
      </c>
      <c r="AF27" s="33">
        <v>0</v>
      </c>
      <c r="AG27" s="33">
        <v>0</v>
      </c>
      <c r="AH27" t="s">
        <v>16</v>
      </c>
      <c r="AI27" s="34">
        <v>1</v>
      </c>
    </row>
    <row r="28" spans="1:35" x14ac:dyDescent="0.25">
      <c r="A28" t="s">
        <v>223</v>
      </c>
      <c r="B28" t="s">
        <v>86</v>
      </c>
      <c r="C28" t="s">
        <v>159</v>
      </c>
      <c r="D28" t="s">
        <v>182</v>
      </c>
      <c r="E28" s="33">
        <v>64.177777777777777</v>
      </c>
      <c r="F28" s="33">
        <v>5.6888888888888891</v>
      </c>
      <c r="G28" s="33">
        <v>0.2</v>
      </c>
      <c r="H28" s="33">
        <v>0.32811111111111108</v>
      </c>
      <c r="I28" s="33">
        <v>1.3222222222222222</v>
      </c>
      <c r="J28" s="33">
        <v>0</v>
      </c>
      <c r="K28" s="33">
        <v>8.8888888888888892E-2</v>
      </c>
      <c r="L28" s="33">
        <v>1.4340000000000004</v>
      </c>
      <c r="M28" s="33">
        <v>5.1555555555555559</v>
      </c>
      <c r="N28" s="33">
        <v>0</v>
      </c>
      <c r="O28" s="33">
        <v>8.0332409972299179E-2</v>
      </c>
      <c r="P28" s="33">
        <v>0</v>
      </c>
      <c r="Q28" s="33">
        <v>7.7311111111111108</v>
      </c>
      <c r="R28" s="33">
        <v>0.12046398891966759</v>
      </c>
      <c r="S28" s="33">
        <v>3.7846666666666673</v>
      </c>
      <c r="T28" s="33">
        <v>10.378777777777781</v>
      </c>
      <c r="U28" s="33">
        <v>0</v>
      </c>
      <c r="V28" s="33">
        <v>0.22069078947368426</v>
      </c>
      <c r="W28" s="33">
        <v>6.9259999999999993</v>
      </c>
      <c r="X28" s="33">
        <v>2.1805555555555554</v>
      </c>
      <c r="Y28" s="33">
        <v>0</v>
      </c>
      <c r="Z28" s="33">
        <v>0.14189577562326869</v>
      </c>
      <c r="AA28" s="33">
        <v>0</v>
      </c>
      <c r="AB28" s="33">
        <v>0.33333333333333331</v>
      </c>
      <c r="AC28" s="33">
        <v>0</v>
      </c>
      <c r="AD28" s="33">
        <v>0</v>
      </c>
      <c r="AE28" s="33">
        <v>0</v>
      </c>
      <c r="AF28" s="33">
        <v>0</v>
      </c>
      <c r="AG28" s="33">
        <v>0</v>
      </c>
      <c r="AH28" t="s">
        <v>8</v>
      </c>
      <c r="AI28" s="34">
        <v>1</v>
      </c>
    </row>
    <row r="29" spans="1:35" x14ac:dyDescent="0.25">
      <c r="A29" t="s">
        <v>223</v>
      </c>
      <c r="B29" t="s">
        <v>134</v>
      </c>
      <c r="C29" t="s">
        <v>153</v>
      </c>
      <c r="D29" t="s">
        <v>182</v>
      </c>
      <c r="E29" s="33">
        <v>97.222222222222229</v>
      </c>
      <c r="F29" s="33">
        <v>4.8888888888888893</v>
      </c>
      <c r="G29" s="33">
        <v>0.22222222222222221</v>
      </c>
      <c r="H29" s="33">
        <v>0.37544444444444453</v>
      </c>
      <c r="I29" s="33">
        <v>2.3222222222222224</v>
      </c>
      <c r="J29" s="33">
        <v>0</v>
      </c>
      <c r="K29" s="33">
        <v>4.5333333333333332</v>
      </c>
      <c r="L29" s="33">
        <v>9.4425555555555505</v>
      </c>
      <c r="M29" s="33">
        <v>7.5332222222222196</v>
      </c>
      <c r="N29" s="33">
        <v>0</v>
      </c>
      <c r="O29" s="33">
        <v>7.7484571428571403E-2</v>
      </c>
      <c r="P29" s="33">
        <v>0</v>
      </c>
      <c r="Q29" s="33">
        <v>11.434666666666669</v>
      </c>
      <c r="R29" s="33">
        <v>0.11761371428571429</v>
      </c>
      <c r="S29" s="33">
        <v>5.235666666666666</v>
      </c>
      <c r="T29" s="33">
        <v>6.0372222222222254</v>
      </c>
      <c r="U29" s="33">
        <v>0</v>
      </c>
      <c r="V29" s="33">
        <v>0.11594971428571431</v>
      </c>
      <c r="W29" s="33">
        <v>7.7950000000000035</v>
      </c>
      <c r="X29" s="33">
        <v>7.8109999999999964</v>
      </c>
      <c r="Y29" s="33">
        <v>0</v>
      </c>
      <c r="Z29" s="33">
        <v>0.16051885714285713</v>
      </c>
      <c r="AA29" s="33">
        <v>0</v>
      </c>
      <c r="AB29" s="33">
        <v>4.9222222222222225</v>
      </c>
      <c r="AC29" s="33">
        <v>0</v>
      </c>
      <c r="AD29" s="33">
        <v>0</v>
      </c>
      <c r="AE29" s="33">
        <v>0</v>
      </c>
      <c r="AF29" s="33">
        <v>0</v>
      </c>
      <c r="AG29" s="33">
        <v>0</v>
      </c>
      <c r="AH29" t="s">
        <v>57</v>
      </c>
      <c r="AI29" s="34">
        <v>1</v>
      </c>
    </row>
    <row r="30" spans="1:35" x14ac:dyDescent="0.25">
      <c r="A30" t="s">
        <v>223</v>
      </c>
      <c r="B30" t="s">
        <v>81</v>
      </c>
      <c r="C30" t="s">
        <v>160</v>
      </c>
      <c r="D30" t="s">
        <v>180</v>
      </c>
      <c r="E30" s="33">
        <v>100.45555555555555</v>
      </c>
      <c r="F30" s="33">
        <v>5.2444444444444445</v>
      </c>
      <c r="G30" s="33">
        <v>0.2</v>
      </c>
      <c r="H30" s="33">
        <v>0.495</v>
      </c>
      <c r="I30" s="33">
        <v>2.9666666666666668</v>
      </c>
      <c r="J30" s="33">
        <v>0</v>
      </c>
      <c r="K30" s="33">
        <v>0</v>
      </c>
      <c r="L30" s="33">
        <v>4.7678888888888906</v>
      </c>
      <c r="M30" s="33">
        <v>10.739777777777777</v>
      </c>
      <c r="N30" s="33">
        <v>0</v>
      </c>
      <c r="O30" s="33">
        <v>0.10691073996239353</v>
      </c>
      <c r="P30" s="33">
        <v>0</v>
      </c>
      <c r="Q30" s="33">
        <v>8.107222222222223</v>
      </c>
      <c r="R30" s="33">
        <v>8.070456807875237E-2</v>
      </c>
      <c r="S30" s="33">
        <v>3.8423333333333338</v>
      </c>
      <c r="T30" s="33">
        <v>8.6514444444444436</v>
      </c>
      <c r="U30" s="33">
        <v>0</v>
      </c>
      <c r="V30" s="33">
        <v>0.12437119787634113</v>
      </c>
      <c r="W30" s="33">
        <v>8.1320000000000014</v>
      </c>
      <c r="X30" s="33">
        <v>11.035888888888884</v>
      </c>
      <c r="Y30" s="33">
        <v>1.1111111111111112E-2</v>
      </c>
      <c r="Z30" s="33">
        <v>0.19092025218449285</v>
      </c>
      <c r="AA30" s="33">
        <v>0</v>
      </c>
      <c r="AB30" s="33">
        <v>5.4</v>
      </c>
      <c r="AC30" s="33">
        <v>0</v>
      </c>
      <c r="AD30" s="33">
        <v>0</v>
      </c>
      <c r="AE30" s="33">
        <v>1.1111111111111112E-2</v>
      </c>
      <c r="AF30" s="33">
        <v>0</v>
      </c>
      <c r="AG30" s="33">
        <v>0</v>
      </c>
      <c r="AH30" t="s">
        <v>3</v>
      </c>
      <c r="AI30" s="34">
        <v>1</v>
      </c>
    </row>
    <row r="31" spans="1:35" x14ac:dyDescent="0.25">
      <c r="A31" t="s">
        <v>223</v>
      </c>
      <c r="B31" t="s">
        <v>145</v>
      </c>
      <c r="C31" t="s">
        <v>177</v>
      </c>
      <c r="D31" t="s">
        <v>182</v>
      </c>
      <c r="E31" s="33">
        <v>30.18888888888889</v>
      </c>
      <c r="F31" s="33">
        <v>6.4</v>
      </c>
      <c r="G31" s="33">
        <v>0.13333333333333333</v>
      </c>
      <c r="H31" s="33">
        <v>0</v>
      </c>
      <c r="I31" s="33">
        <v>0</v>
      </c>
      <c r="J31" s="33">
        <v>0</v>
      </c>
      <c r="K31" s="33">
        <v>0</v>
      </c>
      <c r="L31" s="33">
        <v>0.14444444444444443</v>
      </c>
      <c r="M31" s="33">
        <v>0</v>
      </c>
      <c r="N31" s="33">
        <v>5.822222222222222</v>
      </c>
      <c r="O31" s="33">
        <v>0.1928597718071402</v>
      </c>
      <c r="P31" s="33">
        <v>0</v>
      </c>
      <c r="Q31" s="33">
        <v>0</v>
      </c>
      <c r="R31" s="33">
        <v>0</v>
      </c>
      <c r="S31" s="33">
        <v>3.040777777777778</v>
      </c>
      <c r="T31" s="33">
        <v>5.5822222222222218</v>
      </c>
      <c r="U31" s="33">
        <v>0</v>
      </c>
      <c r="V31" s="33">
        <v>0.2856348914243651</v>
      </c>
      <c r="W31" s="33">
        <v>0.36300000000000004</v>
      </c>
      <c r="X31" s="33">
        <v>3.6388888888888888</v>
      </c>
      <c r="Y31" s="33">
        <v>0</v>
      </c>
      <c r="Z31" s="33">
        <v>0.13256164887743835</v>
      </c>
      <c r="AA31" s="33">
        <v>0</v>
      </c>
      <c r="AB31" s="33">
        <v>0</v>
      </c>
      <c r="AC31" s="33">
        <v>0</v>
      </c>
      <c r="AD31" s="33">
        <v>0</v>
      </c>
      <c r="AE31" s="33">
        <v>0</v>
      </c>
      <c r="AF31" s="33">
        <v>0</v>
      </c>
      <c r="AG31" s="33">
        <v>0</v>
      </c>
      <c r="AH31" t="s">
        <v>68</v>
      </c>
      <c r="AI31" s="34">
        <v>1</v>
      </c>
    </row>
    <row r="32" spans="1:35" x14ac:dyDescent="0.25">
      <c r="A32" t="s">
        <v>223</v>
      </c>
      <c r="B32" t="s">
        <v>140</v>
      </c>
      <c r="C32" t="s">
        <v>162</v>
      </c>
      <c r="D32" t="s">
        <v>182</v>
      </c>
      <c r="E32" s="33">
        <v>26.755555555555556</v>
      </c>
      <c r="F32" s="33">
        <v>5.8555555555555552</v>
      </c>
      <c r="G32" s="33">
        <v>0.26666666666666666</v>
      </c>
      <c r="H32" s="33">
        <v>0.1421111111111111</v>
      </c>
      <c r="I32" s="33">
        <v>0.61111111111111116</v>
      </c>
      <c r="J32" s="33">
        <v>0</v>
      </c>
      <c r="K32" s="33">
        <v>0</v>
      </c>
      <c r="L32" s="33">
        <v>1.6869999999999998</v>
      </c>
      <c r="M32" s="33">
        <v>1.8833333333333333</v>
      </c>
      <c r="N32" s="33">
        <v>2.8444444444444446</v>
      </c>
      <c r="O32" s="33">
        <v>0.17670265780730895</v>
      </c>
      <c r="P32" s="33">
        <v>4.4249999999999998</v>
      </c>
      <c r="Q32" s="33">
        <v>0.68611111111111112</v>
      </c>
      <c r="R32" s="33">
        <v>0.19102990033222589</v>
      </c>
      <c r="S32" s="33">
        <v>1.5127777777777776</v>
      </c>
      <c r="T32" s="33">
        <v>4.5410000000000004</v>
      </c>
      <c r="U32" s="33">
        <v>0</v>
      </c>
      <c r="V32" s="33">
        <v>0.22626245847176082</v>
      </c>
      <c r="W32" s="33">
        <v>5.225888888888889</v>
      </c>
      <c r="X32" s="33">
        <v>4.0018888888888879</v>
      </c>
      <c r="Y32" s="33">
        <v>0</v>
      </c>
      <c r="Z32" s="33">
        <v>0.34489202657807311</v>
      </c>
      <c r="AA32" s="33">
        <v>0</v>
      </c>
      <c r="AB32" s="33">
        <v>0</v>
      </c>
      <c r="AC32" s="33">
        <v>0</v>
      </c>
      <c r="AD32" s="33">
        <v>0</v>
      </c>
      <c r="AE32" s="33">
        <v>0</v>
      </c>
      <c r="AF32" s="33">
        <v>0</v>
      </c>
      <c r="AG32" s="33">
        <v>0</v>
      </c>
      <c r="AH32" t="s">
        <v>63</v>
      </c>
      <c r="AI32" s="34">
        <v>1</v>
      </c>
    </row>
    <row r="33" spans="1:35" x14ac:dyDescent="0.25">
      <c r="A33" t="s">
        <v>223</v>
      </c>
      <c r="B33" t="s">
        <v>78</v>
      </c>
      <c r="C33" t="s">
        <v>162</v>
      </c>
      <c r="D33" t="s">
        <v>182</v>
      </c>
      <c r="E33" s="33">
        <v>50.022222222222226</v>
      </c>
      <c r="F33" s="33">
        <v>5.6</v>
      </c>
      <c r="G33" s="33">
        <v>0</v>
      </c>
      <c r="H33" s="33">
        <v>0</v>
      </c>
      <c r="I33" s="33">
        <v>0</v>
      </c>
      <c r="J33" s="33">
        <v>0</v>
      </c>
      <c r="K33" s="33">
        <v>0</v>
      </c>
      <c r="L33" s="33">
        <v>0.48888888888888887</v>
      </c>
      <c r="M33" s="33">
        <v>4.0483333333333338</v>
      </c>
      <c r="N33" s="33">
        <v>0</v>
      </c>
      <c r="O33" s="33">
        <v>8.0930697467792093E-2</v>
      </c>
      <c r="P33" s="33">
        <v>15.726444444444443</v>
      </c>
      <c r="Q33" s="33">
        <v>0</v>
      </c>
      <c r="R33" s="33">
        <v>0.31438916037316744</v>
      </c>
      <c r="S33" s="33">
        <v>5.2444444444444445</v>
      </c>
      <c r="T33" s="33">
        <v>9.5166666666666675</v>
      </c>
      <c r="U33" s="33">
        <v>0</v>
      </c>
      <c r="V33" s="33">
        <v>0.29509107063527323</v>
      </c>
      <c r="W33" s="33">
        <v>3.3277777777777779</v>
      </c>
      <c r="X33" s="33">
        <v>11.763222222222225</v>
      </c>
      <c r="Y33" s="33">
        <v>0</v>
      </c>
      <c r="Z33" s="33">
        <v>0.30168591737005779</v>
      </c>
      <c r="AA33" s="33">
        <v>0</v>
      </c>
      <c r="AB33" s="33">
        <v>0</v>
      </c>
      <c r="AC33" s="33">
        <v>0</v>
      </c>
      <c r="AD33" s="33">
        <v>0</v>
      </c>
      <c r="AE33" s="33">
        <v>0</v>
      </c>
      <c r="AF33" s="33">
        <v>0</v>
      </c>
      <c r="AG33" s="33">
        <v>0</v>
      </c>
      <c r="AH33" t="s">
        <v>0</v>
      </c>
      <c r="AI33" s="34">
        <v>1</v>
      </c>
    </row>
    <row r="34" spans="1:35" x14ac:dyDescent="0.25">
      <c r="A34" t="s">
        <v>223</v>
      </c>
      <c r="B34" t="s">
        <v>93</v>
      </c>
      <c r="C34" t="s">
        <v>155</v>
      </c>
      <c r="D34" t="s">
        <v>183</v>
      </c>
      <c r="E34" s="33">
        <v>91.222222222222229</v>
      </c>
      <c r="F34" s="33">
        <v>1.4444444444444444</v>
      </c>
      <c r="G34" s="33">
        <v>0.53333333333333333</v>
      </c>
      <c r="H34" s="33">
        <v>4.4444444444444446E-2</v>
      </c>
      <c r="I34" s="33">
        <v>0.97777777777777775</v>
      </c>
      <c r="J34" s="33">
        <v>0.35555555555555557</v>
      </c>
      <c r="K34" s="33">
        <v>0.14444444444444443</v>
      </c>
      <c r="L34" s="33">
        <v>4.5999999999999996</v>
      </c>
      <c r="M34" s="33">
        <v>18.227777777777778</v>
      </c>
      <c r="N34" s="33">
        <v>0</v>
      </c>
      <c r="O34" s="33">
        <v>0.19981729598051157</v>
      </c>
      <c r="P34" s="33">
        <v>4.8666666666666663</v>
      </c>
      <c r="Q34" s="33">
        <v>15.061111111111112</v>
      </c>
      <c r="R34" s="33">
        <v>0.21845310596833128</v>
      </c>
      <c r="S34" s="33">
        <v>10.561111111111112</v>
      </c>
      <c r="T34" s="33">
        <v>4.8944444444444448</v>
      </c>
      <c r="U34" s="33">
        <v>0</v>
      </c>
      <c r="V34" s="33">
        <v>0.16942752740560291</v>
      </c>
      <c r="W34" s="33">
        <v>11.411111111111111</v>
      </c>
      <c r="X34" s="33">
        <v>4.1222222222222218</v>
      </c>
      <c r="Y34" s="33">
        <v>15.044444444444444</v>
      </c>
      <c r="Z34" s="33">
        <v>0.3352009744214372</v>
      </c>
      <c r="AA34" s="33">
        <v>0</v>
      </c>
      <c r="AB34" s="33">
        <v>0</v>
      </c>
      <c r="AC34" s="33">
        <v>0</v>
      </c>
      <c r="AD34" s="33">
        <v>0</v>
      </c>
      <c r="AE34" s="33">
        <v>0</v>
      </c>
      <c r="AF34" s="33">
        <v>0</v>
      </c>
      <c r="AG34" s="33">
        <v>0</v>
      </c>
      <c r="AH34" t="s">
        <v>15</v>
      </c>
      <c r="AI34" s="34">
        <v>1</v>
      </c>
    </row>
    <row r="35" spans="1:35" x14ac:dyDescent="0.25">
      <c r="A35" t="s">
        <v>223</v>
      </c>
      <c r="B35" t="s">
        <v>103</v>
      </c>
      <c r="C35" t="s">
        <v>161</v>
      </c>
      <c r="D35" t="s">
        <v>182</v>
      </c>
      <c r="E35" s="33">
        <v>97.855555555555554</v>
      </c>
      <c r="F35" s="33">
        <v>3.911111111111111</v>
      </c>
      <c r="G35" s="33">
        <v>0.51111111111111107</v>
      </c>
      <c r="H35" s="33">
        <v>0.43011111111111128</v>
      </c>
      <c r="I35" s="33">
        <v>2.1333333333333333</v>
      </c>
      <c r="J35" s="33">
        <v>0</v>
      </c>
      <c r="K35" s="33">
        <v>0</v>
      </c>
      <c r="L35" s="33">
        <v>0</v>
      </c>
      <c r="M35" s="33">
        <v>5.333333333333333</v>
      </c>
      <c r="N35" s="33">
        <v>0</v>
      </c>
      <c r="O35" s="33">
        <v>5.4502100601794022E-2</v>
      </c>
      <c r="P35" s="33">
        <v>4.8</v>
      </c>
      <c r="Q35" s="33">
        <v>19.649999999999999</v>
      </c>
      <c r="R35" s="33">
        <v>0.2498580674463495</v>
      </c>
      <c r="S35" s="33">
        <v>0</v>
      </c>
      <c r="T35" s="33">
        <v>0</v>
      </c>
      <c r="U35" s="33">
        <v>0</v>
      </c>
      <c r="V35" s="33">
        <v>0</v>
      </c>
      <c r="W35" s="33">
        <v>0</v>
      </c>
      <c r="X35" s="33">
        <v>0</v>
      </c>
      <c r="Y35" s="33">
        <v>0</v>
      </c>
      <c r="Z35" s="33">
        <v>0</v>
      </c>
      <c r="AA35" s="33">
        <v>0</v>
      </c>
      <c r="AB35" s="33">
        <v>0</v>
      </c>
      <c r="AC35" s="33">
        <v>0</v>
      </c>
      <c r="AD35" s="33">
        <v>0</v>
      </c>
      <c r="AE35" s="33">
        <v>0</v>
      </c>
      <c r="AF35" s="33">
        <v>0</v>
      </c>
      <c r="AG35" s="33">
        <v>0</v>
      </c>
      <c r="AH35" t="s">
        <v>25</v>
      </c>
      <c r="AI35" s="34">
        <v>1</v>
      </c>
    </row>
    <row r="36" spans="1:35" x14ac:dyDescent="0.25">
      <c r="A36" t="s">
        <v>223</v>
      </c>
      <c r="B36" t="s">
        <v>97</v>
      </c>
      <c r="C36" t="s">
        <v>161</v>
      </c>
      <c r="D36" t="s">
        <v>182</v>
      </c>
      <c r="E36" s="33">
        <v>80.433333333333337</v>
      </c>
      <c r="F36" s="33">
        <v>4.7111111111111112</v>
      </c>
      <c r="G36" s="33">
        <v>0.18888888888888888</v>
      </c>
      <c r="H36" s="33">
        <v>0.5805555555555556</v>
      </c>
      <c r="I36" s="33">
        <v>1.5888888888888888</v>
      </c>
      <c r="J36" s="33">
        <v>0</v>
      </c>
      <c r="K36" s="33">
        <v>0</v>
      </c>
      <c r="L36" s="33">
        <v>3.3722222222222222</v>
      </c>
      <c r="M36" s="33">
        <v>2.6666666666666665</v>
      </c>
      <c r="N36" s="33">
        <v>0</v>
      </c>
      <c r="O36" s="33">
        <v>3.3153750518027346E-2</v>
      </c>
      <c r="P36" s="33">
        <v>5.6</v>
      </c>
      <c r="Q36" s="33">
        <v>15.280555555555555</v>
      </c>
      <c r="R36" s="33">
        <v>0.25960077358751205</v>
      </c>
      <c r="S36" s="33">
        <v>10.880555555555556</v>
      </c>
      <c r="T36" s="33">
        <v>1.8638888888888889</v>
      </c>
      <c r="U36" s="33">
        <v>0</v>
      </c>
      <c r="V36" s="33">
        <v>0.15844729935073906</v>
      </c>
      <c r="W36" s="33">
        <v>5.6388888888888893</v>
      </c>
      <c r="X36" s="33">
        <v>9.8472222222222214</v>
      </c>
      <c r="Y36" s="33">
        <v>0</v>
      </c>
      <c r="Z36" s="33">
        <v>0.19253349910208592</v>
      </c>
      <c r="AA36" s="33">
        <v>0</v>
      </c>
      <c r="AB36" s="33">
        <v>0</v>
      </c>
      <c r="AC36" s="33">
        <v>0</v>
      </c>
      <c r="AD36" s="33">
        <v>0</v>
      </c>
      <c r="AE36" s="33">
        <v>0</v>
      </c>
      <c r="AF36" s="33">
        <v>0</v>
      </c>
      <c r="AG36" s="33">
        <v>0</v>
      </c>
      <c r="AH36" t="s">
        <v>19</v>
      </c>
      <c r="AI36" s="34">
        <v>1</v>
      </c>
    </row>
    <row r="37" spans="1:35" x14ac:dyDescent="0.25">
      <c r="A37" t="s">
        <v>223</v>
      </c>
      <c r="B37" t="s">
        <v>124</v>
      </c>
      <c r="C37" t="s">
        <v>175</v>
      </c>
      <c r="D37" t="s">
        <v>182</v>
      </c>
      <c r="E37" s="33">
        <v>128.33333333333334</v>
      </c>
      <c r="F37" s="33">
        <v>4.8</v>
      </c>
      <c r="G37" s="33">
        <v>0.53333333333333333</v>
      </c>
      <c r="H37" s="33">
        <v>0.8</v>
      </c>
      <c r="I37" s="33">
        <v>0.4</v>
      </c>
      <c r="J37" s="33">
        <v>0</v>
      </c>
      <c r="K37" s="33">
        <v>0</v>
      </c>
      <c r="L37" s="33">
        <v>4.4940000000000007</v>
      </c>
      <c r="M37" s="33">
        <v>10.143444444444441</v>
      </c>
      <c r="N37" s="33">
        <v>0</v>
      </c>
      <c r="O37" s="33">
        <v>7.9039826839826813E-2</v>
      </c>
      <c r="P37" s="33">
        <v>26.566444444444446</v>
      </c>
      <c r="Q37" s="33">
        <v>0</v>
      </c>
      <c r="R37" s="33">
        <v>0.20701125541125542</v>
      </c>
      <c r="S37" s="33">
        <v>4.7202222222222217</v>
      </c>
      <c r="T37" s="33">
        <v>7.3303333333333338</v>
      </c>
      <c r="U37" s="33">
        <v>0</v>
      </c>
      <c r="V37" s="33">
        <v>9.3900432900432887E-2</v>
      </c>
      <c r="W37" s="33">
        <v>5.0032222222222238</v>
      </c>
      <c r="X37" s="33">
        <v>7.556666666666664</v>
      </c>
      <c r="Y37" s="33">
        <v>0</v>
      </c>
      <c r="Z37" s="33">
        <v>9.7869264069264064E-2</v>
      </c>
      <c r="AA37" s="33">
        <v>0</v>
      </c>
      <c r="AB37" s="33">
        <v>0</v>
      </c>
      <c r="AC37" s="33">
        <v>0</v>
      </c>
      <c r="AD37" s="33">
        <v>0</v>
      </c>
      <c r="AE37" s="33">
        <v>0</v>
      </c>
      <c r="AF37" s="33">
        <v>0</v>
      </c>
      <c r="AG37" s="33">
        <v>0</v>
      </c>
      <c r="AH37" t="s">
        <v>47</v>
      </c>
      <c r="AI37" s="34">
        <v>1</v>
      </c>
    </row>
    <row r="38" spans="1:35" x14ac:dyDescent="0.25">
      <c r="A38" t="s">
        <v>223</v>
      </c>
      <c r="B38" t="s">
        <v>76</v>
      </c>
      <c r="C38" t="s">
        <v>165</v>
      </c>
      <c r="D38" t="s">
        <v>182</v>
      </c>
      <c r="E38" s="33">
        <v>42.155555555555559</v>
      </c>
      <c r="F38" s="33">
        <v>4.7555555555555555</v>
      </c>
      <c r="G38" s="33">
        <v>0.4</v>
      </c>
      <c r="H38" s="33">
        <v>0.23900000000000002</v>
      </c>
      <c r="I38" s="33">
        <v>0.57777777777777772</v>
      </c>
      <c r="J38" s="33">
        <v>0</v>
      </c>
      <c r="K38" s="33">
        <v>0</v>
      </c>
      <c r="L38" s="33">
        <v>9.4000000000000014E-2</v>
      </c>
      <c r="M38" s="33">
        <v>4.45</v>
      </c>
      <c r="N38" s="33">
        <v>0</v>
      </c>
      <c r="O38" s="33">
        <v>0.1055614127569847</v>
      </c>
      <c r="P38" s="33">
        <v>5.2111111111111112</v>
      </c>
      <c r="Q38" s="33">
        <v>8.5749999999999993</v>
      </c>
      <c r="R38" s="33">
        <v>0.32702952029520294</v>
      </c>
      <c r="S38" s="33">
        <v>0.14711111111111111</v>
      </c>
      <c r="T38" s="33">
        <v>2.7021111111111109</v>
      </c>
      <c r="U38" s="33">
        <v>0</v>
      </c>
      <c r="V38" s="33">
        <v>6.7588297311544532E-2</v>
      </c>
      <c r="W38" s="33">
        <v>0.28033333333333332</v>
      </c>
      <c r="X38" s="33">
        <v>1.0249999999999999</v>
      </c>
      <c r="Y38" s="33">
        <v>0</v>
      </c>
      <c r="Z38" s="33">
        <v>3.0964681075382177E-2</v>
      </c>
      <c r="AA38" s="33">
        <v>0</v>
      </c>
      <c r="AB38" s="33">
        <v>0</v>
      </c>
      <c r="AC38" s="33">
        <v>2.2222222222222223E-2</v>
      </c>
      <c r="AD38" s="33">
        <v>0</v>
      </c>
      <c r="AE38" s="33">
        <v>0</v>
      </c>
      <c r="AF38" s="33">
        <v>0</v>
      </c>
      <c r="AG38" s="33">
        <v>0</v>
      </c>
      <c r="AH38" t="s">
        <v>45</v>
      </c>
      <c r="AI38" s="34">
        <v>1</v>
      </c>
    </row>
    <row r="39" spans="1:35" x14ac:dyDescent="0.25">
      <c r="A39" t="s">
        <v>223</v>
      </c>
      <c r="B39" t="s">
        <v>125</v>
      </c>
      <c r="C39" t="s">
        <v>156</v>
      </c>
      <c r="D39" t="s">
        <v>183</v>
      </c>
      <c r="E39" s="33">
        <v>45.111111111111114</v>
      </c>
      <c r="F39" s="33">
        <v>5.5111111111111111</v>
      </c>
      <c r="G39" s="33">
        <v>1.0666666666666667</v>
      </c>
      <c r="H39" s="33">
        <v>0.3972222222222222</v>
      </c>
      <c r="I39" s="33">
        <v>1.1222222222222222</v>
      </c>
      <c r="J39" s="33">
        <v>0</v>
      </c>
      <c r="K39" s="33">
        <v>0</v>
      </c>
      <c r="L39" s="33">
        <v>0.832666666666667</v>
      </c>
      <c r="M39" s="33">
        <v>4.7944444444444443</v>
      </c>
      <c r="N39" s="33">
        <v>0</v>
      </c>
      <c r="O39" s="33">
        <v>0.10628078817733989</v>
      </c>
      <c r="P39" s="33">
        <v>5.083333333333333</v>
      </c>
      <c r="Q39" s="33">
        <v>8.2044444444444444</v>
      </c>
      <c r="R39" s="33">
        <v>0.2945566502463054</v>
      </c>
      <c r="S39" s="33">
        <v>1.6456666666666666</v>
      </c>
      <c r="T39" s="33">
        <v>4.8688888888888862</v>
      </c>
      <c r="U39" s="33">
        <v>0</v>
      </c>
      <c r="V39" s="33">
        <v>0.14441133004926102</v>
      </c>
      <c r="W39" s="33">
        <v>1.1618888888888887</v>
      </c>
      <c r="X39" s="33">
        <v>3.5451111111111113</v>
      </c>
      <c r="Y39" s="33">
        <v>0</v>
      </c>
      <c r="Z39" s="33">
        <v>0.1043423645320197</v>
      </c>
      <c r="AA39" s="33">
        <v>0</v>
      </c>
      <c r="AB39" s="33">
        <v>0</v>
      </c>
      <c r="AC39" s="33">
        <v>0</v>
      </c>
      <c r="AD39" s="33">
        <v>0</v>
      </c>
      <c r="AE39" s="33">
        <v>0</v>
      </c>
      <c r="AF39" s="33">
        <v>0</v>
      </c>
      <c r="AG39" s="33">
        <v>0</v>
      </c>
      <c r="AH39" t="s">
        <v>48</v>
      </c>
      <c r="AI39" s="34">
        <v>1</v>
      </c>
    </row>
    <row r="40" spans="1:35" x14ac:dyDescent="0.25">
      <c r="A40" t="s">
        <v>223</v>
      </c>
      <c r="B40" t="s">
        <v>82</v>
      </c>
      <c r="C40" t="s">
        <v>160</v>
      </c>
      <c r="D40" t="s">
        <v>180</v>
      </c>
      <c r="E40" s="33">
        <v>132.71111111111111</v>
      </c>
      <c r="F40" s="33">
        <v>5.0666666666666664</v>
      </c>
      <c r="G40" s="33">
        <v>0.4</v>
      </c>
      <c r="H40" s="33">
        <v>0.75455555555555565</v>
      </c>
      <c r="I40" s="33">
        <v>5.0888888888888886</v>
      </c>
      <c r="J40" s="33">
        <v>0</v>
      </c>
      <c r="K40" s="33">
        <v>8.3555555555555561</v>
      </c>
      <c r="L40" s="33">
        <v>5.0491111111111104</v>
      </c>
      <c r="M40" s="33">
        <v>14.644555555555561</v>
      </c>
      <c r="N40" s="33">
        <v>0</v>
      </c>
      <c r="O40" s="33">
        <v>0.11034912926992636</v>
      </c>
      <c r="P40" s="33">
        <v>0</v>
      </c>
      <c r="Q40" s="33">
        <v>9.3232222222222205</v>
      </c>
      <c r="R40" s="33">
        <v>7.0252009377093083E-2</v>
      </c>
      <c r="S40" s="33">
        <v>14.565555555555562</v>
      </c>
      <c r="T40" s="33">
        <v>9.6630000000000038</v>
      </c>
      <c r="U40" s="33">
        <v>0</v>
      </c>
      <c r="V40" s="33">
        <v>0.18256614199598134</v>
      </c>
      <c r="W40" s="33">
        <v>9.9628888888888891</v>
      </c>
      <c r="X40" s="33">
        <v>9.2609999999999975</v>
      </c>
      <c r="Y40" s="33">
        <v>0</v>
      </c>
      <c r="Z40" s="33">
        <v>0.14485515740120561</v>
      </c>
      <c r="AA40" s="33">
        <v>0</v>
      </c>
      <c r="AB40" s="33">
        <v>5.8444444444444441</v>
      </c>
      <c r="AC40" s="33">
        <v>0</v>
      </c>
      <c r="AD40" s="33">
        <v>0</v>
      </c>
      <c r="AE40" s="33">
        <v>0.6</v>
      </c>
      <c r="AF40" s="33">
        <v>0</v>
      </c>
      <c r="AG40" s="33">
        <v>0</v>
      </c>
      <c r="AH40" t="s">
        <v>4</v>
      </c>
      <c r="AI40" s="34">
        <v>1</v>
      </c>
    </row>
    <row r="41" spans="1:35" x14ac:dyDescent="0.25">
      <c r="A41" t="s">
        <v>223</v>
      </c>
      <c r="B41" t="s">
        <v>144</v>
      </c>
      <c r="C41" t="s">
        <v>171</v>
      </c>
      <c r="D41" t="s">
        <v>179</v>
      </c>
      <c r="E41" s="33">
        <v>48.62222222222222</v>
      </c>
      <c r="F41" s="33">
        <v>4.3555555555555552</v>
      </c>
      <c r="G41" s="33">
        <v>0</v>
      </c>
      <c r="H41" s="33">
        <v>0</v>
      </c>
      <c r="I41" s="33">
        <v>5.0777777777777775</v>
      </c>
      <c r="J41" s="33">
        <v>0</v>
      </c>
      <c r="K41" s="33">
        <v>0</v>
      </c>
      <c r="L41" s="33">
        <v>1.3414444444444449</v>
      </c>
      <c r="M41" s="33">
        <v>6.0444444444444443</v>
      </c>
      <c r="N41" s="33">
        <v>0.15555555555555556</v>
      </c>
      <c r="O41" s="33">
        <v>0.12751371115173676</v>
      </c>
      <c r="P41" s="33">
        <v>0</v>
      </c>
      <c r="Q41" s="33">
        <v>4.8777777777777782</v>
      </c>
      <c r="R41" s="33">
        <v>0.10031992687385742</v>
      </c>
      <c r="S41" s="33">
        <v>4.3118888888888884</v>
      </c>
      <c r="T41" s="33">
        <v>0</v>
      </c>
      <c r="U41" s="33">
        <v>0</v>
      </c>
      <c r="V41" s="33">
        <v>8.8681444241316271E-2</v>
      </c>
      <c r="W41" s="33">
        <v>10.805555555555555</v>
      </c>
      <c r="X41" s="33">
        <v>0.89522222222222225</v>
      </c>
      <c r="Y41" s="33">
        <v>0</v>
      </c>
      <c r="Z41" s="33">
        <v>0.24064670932358317</v>
      </c>
      <c r="AA41" s="33">
        <v>0</v>
      </c>
      <c r="AB41" s="33">
        <v>4.3666666666666663</v>
      </c>
      <c r="AC41" s="33">
        <v>0</v>
      </c>
      <c r="AD41" s="33">
        <v>0</v>
      </c>
      <c r="AE41" s="33">
        <v>0</v>
      </c>
      <c r="AF41" s="33">
        <v>0</v>
      </c>
      <c r="AG41" s="33">
        <v>0</v>
      </c>
      <c r="AH41" t="s">
        <v>67</v>
      </c>
      <c r="AI41" s="34">
        <v>1</v>
      </c>
    </row>
    <row r="42" spans="1:35" x14ac:dyDescent="0.25">
      <c r="A42" t="s">
        <v>223</v>
      </c>
      <c r="B42" t="s">
        <v>95</v>
      </c>
      <c r="C42" t="s">
        <v>166</v>
      </c>
      <c r="D42" t="s">
        <v>182</v>
      </c>
      <c r="E42" s="33">
        <v>168.27777777777777</v>
      </c>
      <c r="F42" s="33">
        <v>4.9777777777777779</v>
      </c>
      <c r="G42" s="33">
        <v>0</v>
      </c>
      <c r="H42" s="33">
        <v>0</v>
      </c>
      <c r="I42" s="33">
        <v>0</v>
      </c>
      <c r="J42" s="33">
        <v>0</v>
      </c>
      <c r="K42" s="33">
        <v>0</v>
      </c>
      <c r="L42" s="33">
        <v>2.5444444444444434</v>
      </c>
      <c r="M42" s="33">
        <v>8.6361111111111111</v>
      </c>
      <c r="N42" s="33">
        <v>0</v>
      </c>
      <c r="O42" s="33">
        <v>5.1320567844172993E-2</v>
      </c>
      <c r="P42" s="33">
        <v>5.4222222222222225</v>
      </c>
      <c r="Q42" s="33">
        <v>18.273333333333333</v>
      </c>
      <c r="R42" s="33">
        <v>0.14081214922416641</v>
      </c>
      <c r="S42" s="33">
        <v>9.9056666666666651</v>
      </c>
      <c r="T42" s="33">
        <v>14.140333333333329</v>
      </c>
      <c r="U42" s="33">
        <v>0</v>
      </c>
      <c r="V42" s="33">
        <v>0.14289468471442715</v>
      </c>
      <c r="W42" s="33">
        <v>2.2523333333333331</v>
      </c>
      <c r="X42" s="33">
        <v>9.8640000000000008</v>
      </c>
      <c r="Y42" s="33">
        <v>0</v>
      </c>
      <c r="Z42" s="33">
        <v>7.2001980851766262E-2</v>
      </c>
      <c r="AA42" s="33">
        <v>0</v>
      </c>
      <c r="AB42" s="33">
        <v>0</v>
      </c>
      <c r="AC42" s="33">
        <v>0</v>
      </c>
      <c r="AD42" s="33">
        <v>0</v>
      </c>
      <c r="AE42" s="33">
        <v>0</v>
      </c>
      <c r="AF42" s="33">
        <v>0</v>
      </c>
      <c r="AG42" s="33">
        <v>0</v>
      </c>
      <c r="AH42" t="s">
        <v>17</v>
      </c>
      <c r="AI42" s="34">
        <v>1</v>
      </c>
    </row>
    <row r="43" spans="1:35" x14ac:dyDescent="0.25">
      <c r="A43" t="s">
        <v>223</v>
      </c>
      <c r="B43" t="s">
        <v>136</v>
      </c>
      <c r="C43" t="s">
        <v>162</v>
      </c>
      <c r="D43" t="s">
        <v>182</v>
      </c>
      <c r="E43" s="33">
        <v>64.099999999999994</v>
      </c>
      <c r="F43" s="33">
        <v>5.1555555555555559</v>
      </c>
      <c r="G43" s="33">
        <v>0</v>
      </c>
      <c r="H43" s="33">
        <v>0.33333333333333331</v>
      </c>
      <c r="I43" s="33">
        <v>0</v>
      </c>
      <c r="J43" s="33">
        <v>0</v>
      </c>
      <c r="K43" s="33">
        <v>0</v>
      </c>
      <c r="L43" s="33">
        <v>4.4722222222222223</v>
      </c>
      <c r="M43" s="33">
        <v>0</v>
      </c>
      <c r="N43" s="33">
        <v>10.436111111111112</v>
      </c>
      <c r="O43" s="33">
        <v>0.16280984572716245</v>
      </c>
      <c r="P43" s="33">
        <v>4.3555555555555552</v>
      </c>
      <c r="Q43" s="33">
        <v>9.9611111111111104</v>
      </c>
      <c r="R43" s="33">
        <v>0.2233489339573583</v>
      </c>
      <c r="S43" s="33">
        <v>18.940666666666665</v>
      </c>
      <c r="T43" s="33">
        <v>0</v>
      </c>
      <c r="U43" s="33">
        <v>0</v>
      </c>
      <c r="V43" s="33">
        <v>0.29548621944877795</v>
      </c>
      <c r="W43" s="33">
        <v>3.0111111111111111</v>
      </c>
      <c r="X43" s="33">
        <v>6.5083333333333337</v>
      </c>
      <c r="Y43" s="33">
        <v>0</v>
      </c>
      <c r="Z43" s="33">
        <v>0.14850927370428155</v>
      </c>
      <c r="AA43" s="33">
        <v>0</v>
      </c>
      <c r="AB43" s="33">
        <v>0</v>
      </c>
      <c r="AC43" s="33">
        <v>0</v>
      </c>
      <c r="AD43" s="33">
        <v>0</v>
      </c>
      <c r="AE43" s="33">
        <v>0</v>
      </c>
      <c r="AF43" s="33">
        <v>0</v>
      </c>
      <c r="AG43" s="33">
        <v>0</v>
      </c>
      <c r="AH43" t="s">
        <v>59</v>
      </c>
      <c r="AI43" s="34">
        <v>1</v>
      </c>
    </row>
    <row r="44" spans="1:35" x14ac:dyDescent="0.25">
      <c r="A44" t="s">
        <v>223</v>
      </c>
      <c r="B44" t="s">
        <v>139</v>
      </c>
      <c r="C44" t="s">
        <v>177</v>
      </c>
      <c r="D44" t="s">
        <v>182</v>
      </c>
      <c r="E44" s="33">
        <v>54.755555555555553</v>
      </c>
      <c r="F44" s="33">
        <v>4.9777777777777779</v>
      </c>
      <c r="G44" s="33">
        <v>0.48888888888888887</v>
      </c>
      <c r="H44" s="33">
        <v>0.247</v>
      </c>
      <c r="I44" s="33">
        <v>0</v>
      </c>
      <c r="J44" s="33">
        <v>0</v>
      </c>
      <c r="K44" s="33">
        <v>0</v>
      </c>
      <c r="L44" s="33">
        <v>0.51388888888888884</v>
      </c>
      <c r="M44" s="33">
        <v>4.4777777777777779</v>
      </c>
      <c r="N44" s="33">
        <v>0</v>
      </c>
      <c r="O44" s="33">
        <v>8.1777597402597407E-2</v>
      </c>
      <c r="P44" s="33">
        <v>0.5</v>
      </c>
      <c r="Q44" s="33">
        <v>9.1416666666666675</v>
      </c>
      <c r="R44" s="33">
        <v>0.17608563311688313</v>
      </c>
      <c r="S44" s="33">
        <v>0.39166666666666666</v>
      </c>
      <c r="T44" s="33">
        <v>0.82499999999999996</v>
      </c>
      <c r="U44" s="33">
        <v>0</v>
      </c>
      <c r="V44" s="33">
        <v>2.2219967532467532E-2</v>
      </c>
      <c r="W44" s="33">
        <v>0.90277777777777779</v>
      </c>
      <c r="X44" s="33">
        <v>2.1305555555555555</v>
      </c>
      <c r="Y44" s="33">
        <v>0</v>
      </c>
      <c r="Z44" s="33">
        <v>5.5397727272727272E-2</v>
      </c>
      <c r="AA44" s="33">
        <v>0</v>
      </c>
      <c r="AB44" s="33">
        <v>0</v>
      </c>
      <c r="AC44" s="33">
        <v>0</v>
      </c>
      <c r="AD44" s="33">
        <v>0</v>
      </c>
      <c r="AE44" s="33">
        <v>0</v>
      </c>
      <c r="AF44" s="33">
        <v>0</v>
      </c>
      <c r="AG44" s="33">
        <v>0</v>
      </c>
      <c r="AH44" t="s">
        <v>62</v>
      </c>
      <c r="AI44" s="34">
        <v>1</v>
      </c>
    </row>
    <row r="45" spans="1:35" x14ac:dyDescent="0.25">
      <c r="A45" t="s">
        <v>223</v>
      </c>
      <c r="B45" t="s">
        <v>114</v>
      </c>
      <c r="C45" t="s">
        <v>158</v>
      </c>
      <c r="D45" t="s">
        <v>182</v>
      </c>
      <c r="E45" s="33">
        <v>80.688888888888883</v>
      </c>
      <c r="F45" s="33">
        <v>4.4444444444444446</v>
      </c>
      <c r="G45" s="33">
        <v>0.65555555555555556</v>
      </c>
      <c r="H45" s="33">
        <v>0.46111111111111114</v>
      </c>
      <c r="I45" s="33">
        <v>0.87777777777777777</v>
      </c>
      <c r="J45" s="33">
        <v>0</v>
      </c>
      <c r="K45" s="33">
        <v>0</v>
      </c>
      <c r="L45" s="33">
        <v>1.3527777777777779</v>
      </c>
      <c r="M45" s="33">
        <v>5.1555555555555559</v>
      </c>
      <c r="N45" s="33">
        <v>4.8416666666666668</v>
      </c>
      <c r="O45" s="33">
        <v>0.12389837510327736</v>
      </c>
      <c r="P45" s="33">
        <v>0</v>
      </c>
      <c r="Q45" s="33">
        <v>27.702777777777779</v>
      </c>
      <c r="R45" s="33">
        <v>0.3433282842192234</v>
      </c>
      <c r="S45" s="33">
        <v>7.4944444444444445</v>
      </c>
      <c r="T45" s="33">
        <v>3.6472222222222221</v>
      </c>
      <c r="U45" s="33">
        <v>0</v>
      </c>
      <c r="V45" s="33">
        <v>0.13808179564858167</v>
      </c>
      <c r="W45" s="33">
        <v>4.3111111111111109</v>
      </c>
      <c r="X45" s="33">
        <v>0</v>
      </c>
      <c r="Y45" s="33">
        <v>0</v>
      </c>
      <c r="Z45" s="33">
        <v>5.34288074910493E-2</v>
      </c>
      <c r="AA45" s="33">
        <v>0</v>
      </c>
      <c r="AB45" s="33">
        <v>0</v>
      </c>
      <c r="AC45" s="33">
        <v>0</v>
      </c>
      <c r="AD45" s="33">
        <v>0</v>
      </c>
      <c r="AE45" s="33">
        <v>0</v>
      </c>
      <c r="AF45" s="33">
        <v>0</v>
      </c>
      <c r="AG45" s="33">
        <v>0</v>
      </c>
      <c r="AH45" t="s">
        <v>36</v>
      </c>
      <c r="AI45" s="34">
        <v>1</v>
      </c>
    </row>
    <row r="46" spans="1:35" x14ac:dyDescent="0.25">
      <c r="A46" t="s">
        <v>223</v>
      </c>
      <c r="B46" t="s">
        <v>133</v>
      </c>
      <c r="C46" t="s">
        <v>159</v>
      </c>
      <c r="D46" t="s">
        <v>182</v>
      </c>
      <c r="E46" s="33">
        <v>75.288888888888891</v>
      </c>
      <c r="F46" s="33">
        <v>11.111111111111111</v>
      </c>
      <c r="G46" s="33">
        <v>0</v>
      </c>
      <c r="H46" s="33">
        <v>0</v>
      </c>
      <c r="I46" s="33">
        <v>1.7</v>
      </c>
      <c r="J46" s="33">
        <v>0</v>
      </c>
      <c r="K46" s="33">
        <v>0</v>
      </c>
      <c r="L46" s="33">
        <v>2.1593333333333335</v>
      </c>
      <c r="M46" s="33">
        <v>5.4222222222222225</v>
      </c>
      <c r="N46" s="33">
        <v>0</v>
      </c>
      <c r="O46" s="33">
        <v>7.2018890200708383E-2</v>
      </c>
      <c r="P46" s="33">
        <v>13.872222222222222</v>
      </c>
      <c r="Q46" s="33">
        <v>8.8888888888888892E-2</v>
      </c>
      <c r="R46" s="33">
        <v>0.18543388429752064</v>
      </c>
      <c r="S46" s="33">
        <v>3.5385555555555563</v>
      </c>
      <c r="T46" s="33">
        <v>1.0571111111111109</v>
      </c>
      <c r="U46" s="33">
        <v>0</v>
      </c>
      <c r="V46" s="33">
        <v>6.1040436835891387E-2</v>
      </c>
      <c r="W46" s="33">
        <v>4.6261111111111104</v>
      </c>
      <c r="X46" s="33">
        <v>3.1476666666666677</v>
      </c>
      <c r="Y46" s="33">
        <v>0.73333333333333328</v>
      </c>
      <c r="Z46" s="33">
        <v>0.11299291617473436</v>
      </c>
      <c r="AA46" s="33">
        <v>0</v>
      </c>
      <c r="AB46" s="33">
        <v>0</v>
      </c>
      <c r="AC46" s="33">
        <v>0</v>
      </c>
      <c r="AD46" s="33">
        <v>0</v>
      </c>
      <c r="AE46" s="33">
        <v>0</v>
      </c>
      <c r="AF46" s="33">
        <v>0</v>
      </c>
      <c r="AG46" s="33">
        <v>0</v>
      </c>
      <c r="AH46" t="s">
        <v>56</v>
      </c>
      <c r="AI46" s="34">
        <v>1</v>
      </c>
    </row>
    <row r="47" spans="1:35" x14ac:dyDescent="0.25">
      <c r="A47" t="s">
        <v>223</v>
      </c>
      <c r="B47" t="s">
        <v>88</v>
      </c>
      <c r="C47" t="s">
        <v>165</v>
      </c>
      <c r="D47" t="s">
        <v>182</v>
      </c>
      <c r="E47" s="33">
        <v>108.03333333333333</v>
      </c>
      <c r="F47" s="33">
        <v>5.5111111111111111</v>
      </c>
      <c r="G47" s="33">
        <v>0</v>
      </c>
      <c r="H47" s="33">
        <v>0</v>
      </c>
      <c r="I47" s="33">
        <v>7.3888888888888893</v>
      </c>
      <c r="J47" s="33">
        <v>0</v>
      </c>
      <c r="K47" s="33">
        <v>0</v>
      </c>
      <c r="L47" s="33">
        <v>5.5250000000000004</v>
      </c>
      <c r="M47" s="33">
        <v>6.2349999999999994</v>
      </c>
      <c r="N47" s="33">
        <v>0</v>
      </c>
      <c r="O47" s="33">
        <v>5.7713668620796049E-2</v>
      </c>
      <c r="P47" s="33">
        <v>0</v>
      </c>
      <c r="Q47" s="33">
        <v>2.2194444444444446</v>
      </c>
      <c r="R47" s="33">
        <v>2.0544070760053483E-2</v>
      </c>
      <c r="S47" s="33">
        <v>3.2862222222222219</v>
      </c>
      <c r="T47" s="33">
        <v>13.541666666666666</v>
      </c>
      <c r="U47" s="33">
        <v>0</v>
      </c>
      <c r="V47" s="33">
        <v>0.15576571017175769</v>
      </c>
      <c r="W47" s="33">
        <v>6.1388888888888893</v>
      </c>
      <c r="X47" s="33">
        <v>8.9242222222222214</v>
      </c>
      <c r="Y47" s="33">
        <v>0</v>
      </c>
      <c r="Z47" s="33">
        <v>0.13943021701121053</v>
      </c>
      <c r="AA47" s="33">
        <v>0</v>
      </c>
      <c r="AB47" s="33">
        <v>3.4666666666666668</v>
      </c>
      <c r="AC47" s="33">
        <v>0</v>
      </c>
      <c r="AD47" s="33">
        <v>0</v>
      </c>
      <c r="AE47" s="33">
        <v>0</v>
      </c>
      <c r="AF47" s="33">
        <v>0</v>
      </c>
      <c r="AG47" s="33">
        <v>0</v>
      </c>
      <c r="AH47" t="s">
        <v>10</v>
      </c>
      <c r="AI47" s="34">
        <v>1</v>
      </c>
    </row>
    <row r="48" spans="1:35" x14ac:dyDescent="0.25">
      <c r="A48" t="s">
        <v>223</v>
      </c>
      <c r="B48" t="s">
        <v>146</v>
      </c>
      <c r="C48" t="s">
        <v>169</v>
      </c>
      <c r="D48" t="s">
        <v>182</v>
      </c>
      <c r="E48" s="33">
        <v>134.53333333333333</v>
      </c>
      <c r="F48" s="33">
        <v>2.9555555555555557</v>
      </c>
      <c r="G48" s="33">
        <v>0</v>
      </c>
      <c r="H48" s="33">
        <v>0</v>
      </c>
      <c r="I48" s="33">
        <v>0</v>
      </c>
      <c r="J48" s="33">
        <v>0</v>
      </c>
      <c r="K48" s="33">
        <v>0</v>
      </c>
      <c r="L48" s="33">
        <v>5.0611111111111109</v>
      </c>
      <c r="M48" s="33">
        <v>13.630555555555556</v>
      </c>
      <c r="N48" s="33">
        <v>0</v>
      </c>
      <c r="O48" s="33">
        <v>0.10131731086884706</v>
      </c>
      <c r="P48" s="33">
        <v>5.6166666666666663</v>
      </c>
      <c r="Q48" s="33">
        <v>20.419444444444444</v>
      </c>
      <c r="R48" s="33">
        <v>0.19352907168814007</v>
      </c>
      <c r="S48" s="33">
        <v>4.5194444444444448</v>
      </c>
      <c r="T48" s="33">
        <v>8.4444444444444446</v>
      </c>
      <c r="U48" s="33">
        <v>0</v>
      </c>
      <c r="V48" s="33">
        <v>9.6361909481334648E-2</v>
      </c>
      <c r="W48" s="33">
        <v>12.480555555555556</v>
      </c>
      <c r="X48" s="33">
        <v>7.95</v>
      </c>
      <c r="Y48" s="33">
        <v>0</v>
      </c>
      <c r="Z48" s="33">
        <v>0.15186240502147341</v>
      </c>
      <c r="AA48" s="33">
        <v>0</v>
      </c>
      <c r="AB48" s="33">
        <v>0</v>
      </c>
      <c r="AC48" s="33">
        <v>0</v>
      </c>
      <c r="AD48" s="33">
        <v>0</v>
      </c>
      <c r="AE48" s="33">
        <v>0</v>
      </c>
      <c r="AF48" s="33">
        <v>0</v>
      </c>
      <c r="AG48" s="33">
        <v>0</v>
      </c>
      <c r="AH48" t="s">
        <v>69</v>
      </c>
      <c r="AI48" s="34">
        <v>1</v>
      </c>
    </row>
    <row r="49" spans="1:35" x14ac:dyDescent="0.25">
      <c r="A49" t="s">
        <v>223</v>
      </c>
      <c r="B49" t="s">
        <v>111</v>
      </c>
      <c r="C49" t="s">
        <v>162</v>
      </c>
      <c r="D49" t="s">
        <v>182</v>
      </c>
      <c r="E49" s="33">
        <v>123</v>
      </c>
      <c r="F49" s="33">
        <v>3.8888888888888888</v>
      </c>
      <c r="G49" s="33">
        <v>0.57777777777777772</v>
      </c>
      <c r="H49" s="33">
        <v>0.66622222222222216</v>
      </c>
      <c r="I49" s="33">
        <v>5.8888888888888893</v>
      </c>
      <c r="J49" s="33">
        <v>0</v>
      </c>
      <c r="K49" s="33">
        <v>0</v>
      </c>
      <c r="L49" s="33">
        <v>4.8083333333333336</v>
      </c>
      <c r="M49" s="33">
        <v>24.552777777777777</v>
      </c>
      <c r="N49" s="33">
        <v>0</v>
      </c>
      <c r="O49" s="33">
        <v>0.19961607949412827</v>
      </c>
      <c r="P49" s="33">
        <v>5.0361111111111114</v>
      </c>
      <c r="Q49" s="33">
        <v>20.06111111111111</v>
      </c>
      <c r="R49" s="33">
        <v>0.20404245709123758</v>
      </c>
      <c r="S49" s="33">
        <v>7.5138888888888893</v>
      </c>
      <c r="T49" s="33">
        <v>4.3916666666666666</v>
      </c>
      <c r="U49" s="33">
        <v>0</v>
      </c>
      <c r="V49" s="33">
        <v>9.6793134598012642E-2</v>
      </c>
      <c r="W49" s="33">
        <v>10.233333333333333</v>
      </c>
      <c r="X49" s="33">
        <v>9.7750000000000004</v>
      </c>
      <c r="Y49" s="33">
        <v>4.5444444444444443</v>
      </c>
      <c r="Z49" s="33">
        <v>0.19961607949412827</v>
      </c>
      <c r="AA49" s="33">
        <v>0</v>
      </c>
      <c r="AB49" s="33">
        <v>0</v>
      </c>
      <c r="AC49" s="33">
        <v>0</v>
      </c>
      <c r="AD49" s="33">
        <v>0</v>
      </c>
      <c r="AE49" s="33">
        <v>0</v>
      </c>
      <c r="AF49" s="33">
        <v>0</v>
      </c>
      <c r="AG49" s="33">
        <v>0</v>
      </c>
      <c r="AH49" t="s">
        <v>33</v>
      </c>
      <c r="AI49" s="34">
        <v>1</v>
      </c>
    </row>
    <row r="50" spans="1:35" x14ac:dyDescent="0.25">
      <c r="A50" t="s">
        <v>223</v>
      </c>
      <c r="B50" t="s">
        <v>102</v>
      </c>
      <c r="C50" t="s">
        <v>170</v>
      </c>
      <c r="D50" t="s">
        <v>182</v>
      </c>
      <c r="E50" s="33">
        <v>76</v>
      </c>
      <c r="F50" s="33">
        <v>5.6</v>
      </c>
      <c r="G50" s="33">
        <v>0.33333333333333331</v>
      </c>
      <c r="H50" s="33">
        <v>0.55000000000000004</v>
      </c>
      <c r="I50" s="33">
        <v>1.4555555555555555</v>
      </c>
      <c r="J50" s="33">
        <v>0</v>
      </c>
      <c r="K50" s="33">
        <v>0</v>
      </c>
      <c r="L50" s="33">
        <v>4.8138888888888891</v>
      </c>
      <c r="M50" s="33">
        <v>0</v>
      </c>
      <c r="N50" s="33">
        <v>5.1055555555555552</v>
      </c>
      <c r="O50" s="33">
        <v>6.7178362573099407E-2</v>
      </c>
      <c r="P50" s="33">
        <v>5.2444444444444445</v>
      </c>
      <c r="Q50" s="33">
        <v>8.2388888888888889</v>
      </c>
      <c r="R50" s="33">
        <v>0.17741228070175441</v>
      </c>
      <c r="S50" s="33">
        <v>5.4861111111111107</v>
      </c>
      <c r="T50" s="33">
        <v>0</v>
      </c>
      <c r="U50" s="33">
        <v>5.4</v>
      </c>
      <c r="V50" s="33">
        <v>0.14323830409356725</v>
      </c>
      <c r="W50" s="33">
        <v>0.88611111111111107</v>
      </c>
      <c r="X50" s="33">
        <v>0</v>
      </c>
      <c r="Y50" s="33">
        <v>11.8</v>
      </c>
      <c r="Z50" s="33">
        <v>0.16692251461988306</v>
      </c>
      <c r="AA50" s="33">
        <v>0</v>
      </c>
      <c r="AB50" s="33">
        <v>0</v>
      </c>
      <c r="AC50" s="33">
        <v>0</v>
      </c>
      <c r="AD50" s="33">
        <v>0</v>
      </c>
      <c r="AE50" s="33">
        <v>0</v>
      </c>
      <c r="AF50" s="33">
        <v>0</v>
      </c>
      <c r="AG50" s="33">
        <v>0</v>
      </c>
      <c r="AH50" t="s">
        <v>24</v>
      </c>
      <c r="AI50" s="34">
        <v>1</v>
      </c>
    </row>
    <row r="51" spans="1:35" x14ac:dyDescent="0.25">
      <c r="A51" t="s">
        <v>223</v>
      </c>
      <c r="B51" t="s">
        <v>116</v>
      </c>
      <c r="C51" t="s">
        <v>165</v>
      </c>
      <c r="D51" t="s">
        <v>182</v>
      </c>
      <c r="E51" s="33">
        <v>89.655555555555551</v>
      </c>
      <c r="F51" s="33">
        <v>5.6888888888888891</v>
      </c>
      <c r="G51" s="33">
        <v>0</v>
      </c>
      <c r="H51" s="33">
        <v>0.26666666666666666</v>
      </c>
      <c r="I51" s="33">
        <v>0.44444444444444442</v>
      </c>
      <c r="J51" s="33">
        <v>0.26666666666666666</v>
      </c>
      <c r="K51" s="33">
        <v>0</v>
      </c>
      <c r="L51" s="33">
        <v>3.5757777777777791</v>
      </c>
      <c r="M51" s="33">
        <v>5.0522222222222224</v>
      </c>
      <c r="N51" s="33">
        <v>5.9736666666666682</v>
      </c>
      <c r="O51" s="33">
        <v>0.12298054281819309</v>
      </c>
      <c r="P51" s="33">
        <v>0.44577777777777783</v>
      </c>
      <c r="Q51" s="33">
        <v>10.480555555555556</v>
      </c>
      <c r="R51" s="33">
        <v>0.1218701202131615</v>
      </c>
      <c r="S51" s="33">
        <v>5.7804444444444432</v>
      </c>
      <c r="T51" s="33">
        <v>12.651888888888889</v>
      </c>
      <c r="U51" s="33">
        <v>0</v>
      </c>
      <c r="V51" s="33">
        <v>0.20559053166439459</v>
      </c>
      <c r="W51" s="33">
        <v>4.1700000000000008</v>
      </c>
      <c r="X51" s="33">
        <v>11.128000000000002</v>
      </c>
      <c r="Y51" s="33">
        <v>0</v>
      </c>
      <c r="Z51" s="33">
        <v>0.17063080927004587</v>
      </c>
      <c r="AA51" s="33">
        <v>0</v>
      </c>
      <c r="AB51" s="33">
        <v>0</v>
      </c>
      <c r="AC51" s="33">
        <v>0</v>
      </c>
      <c r="AD51" s="33">
        <v>0</v>
      </c>
      <c r="AE51" s="33">
        <v>0</v>
      </c>
      <c r="AF51" s="33">
        <v>0</v>
      </c>
      <c r="AG51" s="33">
        <v>0</v>
      </c>
      <c r="AH51" t="s">
        <v>38</v>
      </c>
      <c r="AI51" s="34">
        <v>1</v>
      </c>
    </row>
    <row r="52" spans="1:35" x14ac:dyDescent="0.25">
      <c r="A52" t="s">
        <v>223</v>
      </c>
      <c r="B52" t="s">
        <v>126</v>
      </c>
      <c r="C52" t="s">
        <v>176</v>
      </c>
      <c r="D52" t="s">
        <v>180</v>
      </c>
      <c r="E52" s="33">
        <v>137.46666666666667</v>
      </c>
      <c r="F52" s="33">
        <v>5.6</v>
      </c>
      <c r="G52" s="33">
        <v>0.6</v>
      </c>
      <c r="H52" s="33">
        <v>0.6691111111111111</v>
      </c>
      <c r="I52" s="33">
        <v>5.3555555555555552</v>
      </c>
      <c r="J52" s="33">
        <v>0</v>
      </c>
      <c r="K52" s="33">
        <v>5.1333333333333337</v>
      </c>
      <c r="L52" s="33">
        <v>8.3804444444444446</v>
      </c>
      <c r="M52" s="33">
        <v>15.678555555555558</v>
      </c>
      <c r="N52" s="33">
        <v>0</v>
      </c>
      <c r="O52" s="33">
        <v>0.11405350792111221</v>
      </c>
      <c r="P52" s="33">
        <v>0</v>
      </c>
      <c r="Q52" s="33">
        <v>19.708000000000002</v>
      </c>
      <c r="R52" s="33">
        <v>0.14336566440349177</v>
      </c>
      <c r="S52" s="33">
        <v>10.160666666666668</v>
      </c>
      <c r="T52" s="33">
        <v>8.0953333333333326</v>
      </c>
      <c r="U52" s="33">
        <v>0</v>
      </c>
      <c r="V52" s="33">
        <v>0.13280310378273522</v>
      </c>
      <c r="W52" s="33">
        <v>11.855666666666666</v>
      </c>
      <c r="X52" s="33">
        <v>10.881777777777776</v>
      </c>
      <c r="Y52" s="33">
        <v>0</v>
      </c>
      <c r="Z52" s="33">
        <v>0.16540333010022629</v>
      </c>
      <c r="AA52" s="33">
        <v>0</v>
      </c>
      <c r="AB52" s="33">
        <v>0.16666666666666666</v>
      </c>
      <c r="AC52" s="33">
        <v>0</v>
      </c>
      <c r="AD52" s="33">
        <v>0</v>
      </c>
      <c r="AE52" s="33">
        <v>43.56666666666667</v>
      </c>
      <c r="AF52" s="33">
        <v>0</v>
      </c>
      <c r="AG52" s="33">
        <v>0</v>
      </c>
      <c r="AH52" t="s">
        <v>49</v>
      </c>
      <c r="AI52" s="34">
        <v>1</v>
      </c>
    </row>
    <row r="53" spans="1:35" x14ac:dyDescent="0.25">
      <c r="A53" t="s">
        <v>223</v>
      </c>
      <c r="B53" t="s">
        <v>130</v>
      </c>
      <c r="C53" t="s">
        <v>176</v>
      </c>
      <c r="D53" t="s">
        <v>180</v>
      </c>
      <c r="E53" s="33">
        <v>163.42222222222222</v>
      </c>
      <c r="F53" s="33">
        <v>5.1555555555555559</v>
      </c>
      <c r="G53" s="33">
        <v>5.0222222222222221</v>
      </c>
      <c r="H53" s="33">
        <v>0.89722222222222225</v>
      </c>
      <c r="I53" s="33">
        <v>5.4444444444444446</v>
      </c>
      <c r="J53" s="33">
        <v>0</v>
      </c>
      <c r="K53" s="33">
        <v>0</v>
      </c>
      <c r="L53" s="33">
        <v>14.058333333333334</v>
      </c>
      <c r="M53" s="33">
        <v>5.4222222222222225</v>
      </c>
      <c r="N53" s="33">
        <v>14.488888888888889</v>
      </c>
      <c r="O53" s="33">
        <v>0.12183845526244222</v>
      </c>
      <c r="P53" s="33">
        <v>5.0666666666666664</v>
      </c>
      <c r="Q53" s="33">
        <v>21.516666666666666</v>
      </c>
      <c r="R53" s="33">
        <v>0.16266657601305412</v>
      </c>
      <c r="S53" s="33">
        <v>11.355555555555556</v>
      </c>
      <c r="T53" s="33">
        <v>15.147222222222222</v>
      </c>
      <c r="U53" s="33">
        <v>0</v>
      </c>
      <c r="V53" s="33">
        <v>0.16217364699483278</v>
      </c>
      <c r="W53" s="33">
        <v>9.6722222222222225</v>
      </c>
      <c r="X53" s="33">
        <v>17.161111111111111</v>
      </c>
      <c r="Y53" s="33">
        <v>0</v>
      </c>
      <c r="Z53" s="33">
        <v>0.16419635572477564</v>
      </c>
      <c r="AA53" s="33">
        <v>0</v>
      </c>
      <c r="AB53" s="33">
        <v>0</v>
      </c>
      <c r="AC53" s="33">
        <v>0</v>
      </c>
      <c r="AD53" s="33">
        <v>0</v>
      </c>
      <c r="AE53" s="33">
        <v>1.1111111111111112E-2</v>
      </c>
      <c r="AF53" s="33">
        <v>0</v>
      </c>
      <c r="AG53" s="33">
        <v>0</v>
      </c>
      <c r="AH53" t="s">
        <v>53</v>
      </c>
      <c r="AI53" s="34">
        <v>1</v>
      </c>
    </row>
    <row r="54" spans="1:35" x14ac:dyDescent="0.25">
      <c r="A54" t="s">
        <v>223</v>
      </c>
      <c r="B54" t="s">
        <v>142</v>
      </c>
      <c r="C54" t="s">
        <v>173</v>
      </c>
      <c r="D54" t="s">
        <v>179</v>
      </c>
      <c r="E54" s="33">
        <v>52.522222222222226</v>
      </c>
      <c r="F54" s="33">
        <v>10.4</v>
      </c>
      <c r="G54" s="33">
        <v>0</v>
      </c>
      <c r="H54" s="33">
        <v>0.36666666666666664</v>
      </c>
      <c r="I54" s="33">
        <v>1.0888888888888888</v>
      </c>
      <c r="J54" s="33">
        <v>0</v>
      </c>
      <c r="K54" s="33">
        <v>0</v>
      </c>
      <c r="L54" s="33">
        <v>3.4833333333333334</v>
      </c>
      <c r="M54" s="33">
        <v>3.9666666666666668</v>
      </c>
      <c r="N54" s="33">
        <v>0</v>
      </c>
      <c r="O54" s="33">
        <v>7.5523587899301886E-2</v>
      </c>
      <c r="P54" s="33">
        <v>9.9916666666666671</v>
      </c>
      <c r="Q54" s="33">
        <v>9.6305555555555564</v>
      </c>
      <c r="R54" s="33">
        <v>0.37359847683520203</v>
      </c>
      <c r="S54" s="33">
        <v>4.0305555555555559</v>
      </c>
      <c r="T54" s="33">
        <v>0</v>
      </c>
      <c r="U54" s="33">
        <v>4.4444444444444446E-2</v>
      </c>
      <c r="V54" s="33">
        <v>7.7586206896551727E-2</v>
      </c>
      <c r="W54" s="33">
        <v>3.088888888888889</v>
      </c>
      <c r="X54" s="33">
        <v>0</v>
      </c>
      <c r="Y54" s="33">
        <v>7.3888888888888893</v>
      </c>
      <c r="Z54" s="33">
        <v>0.19949227840067696</v>
      </c>
      <c r="AA54" s="33">
        <v>0</v>
      </c>
      <c r="AB54" s="33">
        <v>0</v>
      </c>
      <c r="AC54" s="33">
        <v>0</v>
      </c>
      <c r="AD54" s="33">
        <v>0</v>
      </c>
      <c r="AE54" s="33">
        <v>0</v>
      </c>
      <c r="AF54" s="33">
        <v>0</v>
      </c>
      <c r="AG54" s="33">
        <v>0</v>
      </c>
      <c r="AH54" t="s">
        <v>65</v>
      </c>
      <c r="AI54" s="34">
        <v>1</v>
      </c>
    </row>
    <row r="55" spans="1:35" x14ac:dyDescent="0.25">
      <c r="A55" t="s">
        <v>223</v>
      </c>
      <c r="B55" t="s">
        <v>98</v>
      </c>
      <c r="C55" t="s">
        <v>156</v>
      </c>
      <c r="D55" t="s">
        <v>183</v>
      </c>
      <c r="E55" s="33">
        <v>32.922222222222224</v>
      </c>
      <c r="F55" s="33">
        <v>5.3777777777777782</v>
      </c>
      <c r="G55" s="33">
        <v>0.28888888888888886</v>
      </c>
      <c r="H55" s="33">
        <v>0.2</v>
      </c>
      <c r="I55" s="33">
        <v>0.67777777777777781</v>
      </c>
      <c r="J55" s="33">
        <v>0</v>
      </c>
      <c r="K55" s="33">
        <v>0.26666666666666666</v>
      </c>
      <c r="L55" s="33">
        <v>0.68766666666666665</v>
      </c>
      <c r="M55" s="33">
        <v>0</v>
      </c>
      <c r="N55" s="33">
        <v>3.620888888888889</v>
      </c>
      <c r="O55" s="33">
        <v>0.10998312521093487</v>
      </c>
      <c r="P55" s="33">
        <v>0</v>
      </c>
      <c r="Q55" s="33">
        <v>7.6089999999999991</v>
      </c>
      <c r="R55" s="33">
        <v>0.23112048599392504</v>
      </c>
      <c r="S55" s="33">
        <v>1.0805555555555555</v>
      </c>
      <c r="T55" s="33">
        <v>6.3007777777777774</v>
      </c>
      <c r="U55" s="33">
        <v>0</v>
      </c>
      <c r="V55" s="33">
        <v>0.22420519743503203</v>
      </c>
      <c r="W55" s="33">
        <v>0.58600000000000008</v>
      </c>
      <c r="X55" s="33">
        <v>4.1555555555555559</v>
      </c>
      <c r="Y55" s="33">
        <v>0</v>
      </c>
      <c r="Z55" s="33">
        <v>0.1440229497131286</v>
      </c>
      <c r="AA55" s="33">
        <v>0</v>
      </c>
      <c r="AB55" s="33">
        <v>0</v>
      </c>
      <c r="AC55" s="33">
        <v>0</v>
      </c>
      <c r="AD55" s="33">
        <v>0</v>
      </c>
      <c r="AE55" s="33">
        <v>0</v>
      </c>
      <c r="AF55" s="33">
        <v>0</v>
      </c>
      <c r="AG55" s="33">
        <v>0</v>
      </c>
      <c r="AH55" t="s">
        <v>20</v>
      </c>
      <c r="AI55" s="34">
        <v>1</v>
      </c>
    </row>
    <row r="56" spans="1:35" x14ac:dyDescent="0.25">
      <c r="A56" t="s">
        <v>223</v>
      </c>
      <c r="B56" t="s">
        <v>79</v>
      </c>
      <c r="C56" t="s">
        <v>163</v>
      </c>
      <c r="D56" t="s">
        <v>179</v>
      </c>
      <c r="E56" s="33">
        <v>58.222222222222221</v>
      </c>
      <c r="F56" s="33">
        <v>4.4444444444444446</v>
      </c>
      <c r="G56" s="33">
        <v>0.43333333333333335</v>
      </c>
      <c r="H56" s="33">
        <v>0.3</v>
      </c>
      <c r="I56" s="33">
        <v>1.1333333333333333</v>
      </c>
      <c r="J56" s="33">
        <v>0</v>
      </c>
      <c r="K56" s="33">
        <v>0.72222222222222221</v>
      </c>
      <c r="L56" s="33">
        <v>5.4722222222222223</v>
      </c>
      <c r="M56" s="33">
        <v>5.2769999999999992</v>
      </c>
      <c r="N56" s="33">
        <v>0</v>
      </c>
      <c r="O56" s="33">
        <v>9.0635496183206099E-2</v>
      </c>
      <c r="P56" s="33">
        <v>4.8083333333333336</v>
      </c>
      <c r="Q56" s="33">
        <v>8.3833333333333329</v>
      </c>
      <c r="R56" s="33">
        <v>0.22657442748091602</v>
      </c>
      <c r="S56" s="33">
        <v>3.7055555555555557</v>
      </c>
      <c r="T56" s="33">
        <v>3.9305555555555554</v>
      </c>
      <c r="U56" s="33">
        <v>0</v>
      </c>
      <c r="V56" s="33">
        <v>0.13115458015267176</v>
      </c>
      <c r="W56" s="33">
        <v>6.3592222222222228</v>
      </c>
      <c r="X56" s="33">
        <v>0.26944444444444443</v>
      </c>
      <c r="Y56" s="33">
        <v>0</v>
      </c>
      <c r="Z56" s="33">
        <v>0.11385114503816796</v>
      </c>
      <c r="AA56" s="33">
        <v>0</v>
      </c>
      <c r="AB56" s="33">
        <v>0</v>
      </c>
      <c r="AC56" s="33">
        <v>0</v>
      </c>
      <c r="AD56" s="33">
        <v>0</v>
      </c>
      <c r="AE56" s="33">
        <v>0</v>
      </c>
      <c r="AF56" s="33">
        <v>0</v>
      </c>
      <c r="AG56" s="33">
        <v>0</v>
      </c>
      <c r="AH56" t="s">
        <v>1</v>
      </c>
      <c r="AI56" s="34">
        <v>1</v>
      </c>
    </row>
    <row r="57" spans="1:35" x14ac:dyDescent="0.25">
      <c r="A57" t="s">
        <v>223</v>
      </c>
      <c r="B57" t="s">
        <v>83</v>
      </c>
      <c r="C57" t="s">
        <v>164</v>
      </c>
      <c r="D57" t="s">
        <v>180</v>
      </c>
      <c r="E57" s="33">
        <v>137.65555555555557</v>
      </c>
      <c r="F57" s="33">
        <v>5.2444444444444445</v>
      </c>
      <c r="G57" s="33">
        <v>0.4</v>
      </c>
      <c r="H57" s="33">
        <v>0.77266666666666661</v>
      </c>
      <c r="I57" s="33">
        <v>4.5777777777777775</v>
      </c>
      <c r="J57" s="33">
        <v>0</v>
      </c>
      <c r="K57" s="33">
        <v>3.0666666666666669</v>
      </c>
      <c r="L57" s="33">
        <v>2.3127777777777774</v>
      </c>
      <c r="M57" s="33">
        <v>8.6638888888888896</v>
      </c>
      <c r="N57" s="33">
        <v>0</v>
      </c>
      <c r="O57" s="33">
        <v>6.2938897408991848E-2</v>
      </c>
      <c r="P57" s="33">
        <v>0</v>
      </c>
      <c r="Q57" s="33">
        <v>22.980555555555554</v>
      </c>
      <c r="R57" s="33">
        <v>0.1669424489466462</v>
      </c>
      <c r="S57" s="33">
        <v>4.3322222222222218</v>
      </c>
      <c r="T57" s="33">
        <v>11.451000000000002</v>
      </c>
      <c r="U57" s="33">
        <v>0</v>
      </c>
      <c r="V57" s="33">
        <v>0.1146573573331181</v>
      </c>
      <c r="W57" s="33">
        <v>8.3308888888888859</v>
      </c>
      <c r="X57" s="33">
        <v>4.1388888888888893</v>
      </c>
      <c r="Y57" s="33">
        <v>0</v>
      </c>
      <c r="Z57" s="33">
        <v>9.0586810880619872E-2</v>
      </c>
      <c r="AA57" s="33">
        <v>0</v>
      </c>
      <c r="AB57" s="33">
        <v>0</v>
      </c>
      <c r="AC57" s="33">
        <v>0</v>
      </c>
      <c r="AD57" s="33">
        <v>0</v>
      </c>
      <c r="AE57" s="33">
        <v>0</v>
      </c>
      <c r="AF57" s="33">
        <v>0</v>
      </c>
      <c r="AG57" s="33">
        <v>4.8</v>
      </c>
      <c r="AH57" t="s">
        <v>5</v>
      </c>
      <c r="AI57" s="34">
        <v>1</v>
      </c>
    </row>
    <row r="58" spans="1:35" x14ac:dyDescent="0.25">
      <c r="A58" t="s">
        <v>223</v>
      </c>
      <c r="B58" t="s">
        <v>105</v>
      </c>
      <c r="C58" t="s">
        <v>167</v>
      </c>
      <c r="D58" t="s">
        <v>182</v>
      </c>
      <c r="E58" s="33">
        <v>61.9</v>
      </c>
      <c r="F58" s="33">
        <v>5.6888888888888891</v>
      </c>
      <c r="G58" s="33">
        <v>0</v>
      </c>
      <c r="H58" s="33">
        <v>0</v>
      </c>
      <c r="I58" s="33">
        <v>0.88888888888888884</v>
      </c>
      <c r="J58" s="33">
        <v>0</v>
      </c>
      <c r="K58" s="33">
        <v>0</v>
      </c>
      <c r="L58" s="33">
        <v>1.3816666666666666</v>
      </c>
      <c r="M58" s="33">
        <v>3.2527777777777778</v>
      </c>
      <c r="N58" s="33">
        <v>0</v>
      </c>
      <c r="O58" s="33">
        <v>5.2548914019027108E-2</v>
      </c>
      <c r="P58" s="33">
        <v>1.7666666666666666</v>
      </c>
      <c r="Q58" s="33">
        <v>12.352777777777778</v>
      </c>
      <c r="R58" s="33">
        <v>0.22810087955483754</v>
      </c>
      <c r="S58" s="33">
        <v>2.453555555555555</v>
      </c>
      <c r="T58" s="33">
        <v>5.6206666666666667</v>
      </c>
      <c r="U58" s="33">
        <v>0</v>
      </c>
      <c r="V58" s="33">
        <v>0.1304397774187758</v>
      </c>
      <c r="W58" s="33">
        <v>1.7310000000000003</v>
      </c>
      <c r="X58" s="33">
        <v>3.7968888888888892</v>
      </c>
      <c r="Y58" s="33">
        <v>0</v>
      </c>
      <c r="Z58" s="33">
        <v>8.9303536169448944E-2</v>
      </c>
      <c r="AA58" s="33">
        <v>0</v>
      </c>
      <c r="AB58" s="33">
        <v>0</v>
      </c>
      <c r="AC58" s="33">
        <v>0</v>
      </c>
      <c r="AD58" s="33">
        <v>0</v>
      </c>
      <c r="AE58" s="33">
        <v>0</v>
      </c>
      <c r="AF58" s="33">
        <v>0</v>
      </c>
      <c r="AG58" s="33">
        <v>0</v>
      </c>
      <c r="AH58" t="s">
        <v>27</v>
      </c>
      <c r="AI58" s="34">
        <v>1</v>
      </c>
    </row>
    <row r="59" spans="1:35" x14ac:dyDescent="0.25">
      <c r="A59" t="s">
        <v>223</v>
      </c>
      <c r="B59" t="s">
        <v>91</v>
      </c>
      <c r="C59" t="s">
        <v>157</v>
      </c>
      <c r="D59" t="s">
        <v>181</v>
      </c>
      <c r="E59" s="33">
        <v>104.86666666666666</v>
      </c>
      <c r="F59" s="33">
        <v>3.0111111111111111</v>
      </c>
      <c r="G59" s="33">
        <v>0.23333333333333334</v>
      </c>
      <c r="H59" s="33">
        <v>0.79166666666666663</v>
      </c>
      <c r="I59" s="33">
        <v>2.1555555555555554</v>
      </c>
      <c r="J59" s="33">
        <v>0</v>
      </c>
      <c r="K59" s="33">
        <v>0.8666666666666667</v>
      </c>
      <c r="L59" s="33">
        <v>9.6041111111111128</v>
      </c>
      <c r="M59" s="33">
        <v>0</v>
      </c>
      <c r="N59" s="33">
        <v>10.33677777777778</v>
      </c>
      <c r="O59" s="33">
        <v>9.8570671752489958E-2</v>
      </c>
      <c r="P59" s="33">
        <v>0</v>
      </c>
      <c r="Q59" s="33">
        <v>10.090555555555557</v>
      </c>
      <c r="R59" s="33">
        <v>9.6222716677262149E-2</v>
      </c>
      <c r="S59" s="33">
        <v>3.7410000000000001</v>
      </c>
      <c r="T59" s="33">
        <v>4.6859999999999999</v>
      </c>
      <c r="U59" s="33">
        <v>0</v>
      </c>
      <c r="V59" s="33">
        <v>8.0359186268277177E-2</v>
      </c>
      <c r="W59" s="33">
        <v>4.466000000000002</v>
      </c>
      <c r="X59" s="33">
        <v>7.8785555555555558</v>
      </c>
      <c r="Y59" s="33">
        <v>0</v>
      </c>
      <c r="Z59" s="33">
        <v>0.11771667726213185</v>
      </c>
      <c r="AA59" s="33">
        <v>0</v>
      </c>
      <c r="AB59" s="33">
        <v>0</v>
      </c>
      <c r="AC59" s="33">
        <v>0</v>
      </c>
      <c r="AD59" s="33">
        <v>0</v>
      </c>
      <c r="AE59" s="33">
        <v>0</v>
      </c>
      <c r="AF59" s="33">
        <v>0</v>
      </c>
      <c r="AG59" s="33">
        <v>0</v>
      </c>
      <c r="AH59" t="s">
        <v>13</v>
      </c>
      <c r="AI59" s="34">
        <v>1</v>
      </c>
    </row>
    <row r="60" spans="1:35" x14ac:dyDescent="0.25">
      <c r="A60" t="s">
        <v>223</v>
      </c>
      <c r="B60" t="s">
        <v>121</v>
      </c>
      <c r="C60" t="s">
        <v>173</v>
      </c>
      <c r="D60" t="s">
        <v>179</v>
      </c>
      <c r="E60" s="33">
        <v>68.577777777777783</v>
      </c>
      <c r="F60" s="33">
        <v>7.4555555555555557</v>
      </c>
      <c r="G60" s="33">
        <v>0</v>
      </c>
      <c r="H60" s="33">
        <v>0</v>
      </c>
      <c r="I60" s="33">
        <v>0</v>
      </c>
      <c r="J60" s="33">
        <v>0</v>
      </c>
      <c r="K60" s="33">
        <v>0</v>
      </c>
      <c r="L60" s="33">
        <v>0.72888888888888881</v>
      </c>
      <c r="M60" s="33">
        <v>0</v>
      </c>
      <c r="N60" s="33">
        <v>4.9166666666666696</v>
      </c>
      <c r="O60" s="33">
        <v>7.1694750486066147E-2</v>
      </c>
      <c r="P60" s="33">
        <v>7.011111111111112</v>
      </c>
      <c r="Q60" s="33">
        <v>1.9322222222222223</v>
      </c>
      <c r="R60" s="33">
        <v>0.1304115359688918</v>
      </c>
      <c r="S60" s="33">
        <v>3.5355555555555553</v>
      </c>
      <c r="T60" s="33">
        <v>8.7600000000000016</v>
      </c>
      <c r="U60" s="33">
        <v>0</v>
      </c>
      <c r="V60" s="33">
        <v>0.17929358392741415</v>
      </c>
      <c r="W60" s="33">
        <v>5.8800000000000008</v>
      </c>
      <c r="X60" s="33">
        <v>2.35</v>
      </c>
      <c r="Y60" s="33">
        <v>0</v>
      </c>
      <c r="Z60" s="33">
        <v>0.1200097213220998</v>
      </c>
      <c r="AA60" s="33">
        <v>0</v>
      </c>
      <c r="AB60" s="33">
        <v>0</v>
      </c>
      <c r="AC60" s="33">
        <v>0</v>
      </c>
      <c r="AD60" s="33">
        <v>0</v>
      </c>
      <c r="AE60" s="33">
        <v>0</v>
      </c>
      <c r="AF60" s="33">
        <v>0</v>
      </c>
      <c r="AG60" s="33">
        <v>0</v>
      </c>
      <c r="AH60" t="s">
        <v>43</v>
      </c>
      <c r="AI60" s="34">
        <v>1</v>
      </c>
    </row>
    <row r="61" spans="1:35" x14ac:dyDescent="0.25">
      <c r="A61" t="s">
        <v>223</v>
      </c>
      <c r="B61" t="s">
        <v>108</v>
      </c>
      <c r="C61" t="s">
        <v>171</v>
      </c>
      <c r="D61" t="s">
        <v>179</v>
      </c>
      <c r="E61" s="33">
        <v>87.722222222222229</v>
      </c>
      <c r="F61" s="33">
        <v>5.2444444444444445</v>
      </c>
      <c r="G61" s="33">
        <v>0.28888888888888886</v>
      </c>
      <c r="H61" s="33">
        <v>0.62222222222222223</v>
      </c>
      <c r="I61" s="33">
        <v>0.68888888888888888</v>
      </c>
      <c r="J61" s="33">
        <v>0</v>
      </c>
      <c r="K61" s="33">
        <v>0</v>
      </c>
      <c r="L61" s="33">
        <v>4.958333333333333</v>
      </c>
      <c r="M61" s="33">
        <v>5.2444444444444445</v>
      </c>
      <c r="N61" s="33">
        <v>0</v>
      </c>
      <c r="O61" s="33">
        <v>5.9784673844205188E-2</v>
      </c>
      <c r="P61" s="33">
        <v>0</v>
      </c>
      <c r="Q61" s="33">
        <v>18.663888888888888</v>
      </c>
      <c r="R61" s="33">
        <v>0.21276124129195692</v>
      </c>
      <c r="S61" s="33">
        <v>5.3361111111111112</v>
      </c>
      <c r="T61" s="33">
        <v>7.4833333333333334</v>
      </c>
      <c r="U61" s="33">
        <v>0</v>
      </c>
      <c r="V61" s="33">
        <v>0.14613679544015198</v>
      </c>
      <c r="W61" s="33">
        <v>7.3944444444444448</v>
      </c>
      <c r="X61" s="33">
        <v>4.7111111111111112</v>
      </c>
      <c r="Y61" s="33">
        <v>0</v>
      </c>
      <c r="Z61" s="33">
        <v>0.13799873337555416</v>
      </c>
      <c r="AA61" s="33">
        <v>0</v>
      </c>
      <c r="AB61" s="33">
        <v>0</v>
      </c>
      <c r="AC61" s="33">
        <v>0</v>
      </c>
      <c r="AD61" s="33">
        <v>0</v>
      </c>
      <c r="AE61" s="33">
        <v>0</v>
      </c>
      <c r="AF61" s="33">
        <v>0</v>
      </c>
      <c r="AG61" s="33">
        <v>0</v>
      </c>
      <c r="AH61" t="s">
        <v>30</v>
      </c>
      <c r="AI61" s="34">
        <v>1</v>
      </c>
    </row>
    <row r="62" spans="1:35" x14ac:dyDescent="0.25">
      <c r="A62" t="s">
        <v>223</v>
      </c>
      <c r="B62" t="s">
        <v>143</v>
      </c>
      <c r="C62" t="s">
        <v>178</v>
      </c>
      <c r="D62" t="s">
        <v>182</v>
      </c>
      <c r="E62" s="33">
        <v>167.72222222222223</v>
      </c>
      <c r="F62" s="33">
        <v>5.5111111111111111</v>
      </c>
      <c r="G62" s="33">
        <v>0.55555555555555558</v>
      </c>
      <c r="H62" s="33">
        <v>7.8777777777777764</v>
      </c>
      <c r="I62" s="33">
        <v>4.666666666666667</v>
      </c>
      <c r="J62" s="33">
        <v>0</v>
      </c>
      <c r="K62" s="33">
        <v>2.3111111111111109</v>
      </c>
      <c r="L62" s="33">
        <v>4.5472222222222225</v>
      </c>
      <c r="M62" s="33">
        <v>10.411111111111111</v>
      </c>
      <c r="N62" s="33">
        <v>0</v>
      </c>
      <c r="O62" s="33">
        <v>6.2073534282875126E-2</v>
      </c>
      <c r="P62" s="33">
        <v>11.647222222222222</v>
      </c>
      <c r="Q62" s="33">
        <v>0</v>
      </c>
      <c r="R62" s="33">
        <v>6.9443524345809873E-2</v>
      </c>
      <c r="S62" s="33">
        <v>11.186555555555552</v>
      </c>
      <c r="T62" s="33">
        <v>10.994777777777779</v>
      </c>
      <c r="U62" s="33">
        <v>0</v>
      </c>
      <c r="V62" s="33">
        <v>0.13225041404438553</v>
      </c>
      <c r="W62" s="33">
        <v>8.8531111111111116</v>
      </c>
      <c r="X62" s="33">
        <v>13.662666666666665</v>
      </c>
      <c r="Y62" s="33">
        <v>0</v>
      </c>
      <c r="Z62" s="33">
        <v>0.13424445180523351</v>
      </c>
      <c r="AA62" s="33">
        <v>0</v>
      </c>
      <c r="AB62" s="33">
        <v>0</v>
      </c>
      <c r="AC62" s="33">
        <v>0</v>
      </c>
      <c r="AD62" s="33">
        <v>0</v>
      </c>
      <c r="AE62" s="33">
        <v>0</v>
      </c>
      <c r="AF62" s="33">
        <v>0</v>
      </c>
      <c r="AG62" s="33">
        <v>0</v>
      </c>
      <c r="AH62" t="s">
        <v>66</v>
      </c>
      <c r="AI62" s="34">
        <v>1</v>
      </c>
    </row>
    <row r="63" spans="1:35" x14ac:dyDescent="0.25">
      <c r="A63" t="s">
        <v>223</v>
      </c>
      <c r="B63" t="s">
        <v>147</v>
      </c>
      <c r="C63" t="s">
        <v>155</v>
      </c>
      <c r="D63" t="s">
        <v>183</v>
      </c>
      <c r="E63" s="33">
        <v>48.755555555555553</v>
      </c>
      <c r="F63" s="33">
        <v>5.1555555555555559</v>
      </c>
      <c r="G63" s="33">
        <v>0</v>
      </c>
      <c r="H63" s="33">
        <v>0</v>
      </c>
      <c r="I63" s="33">
        <v>0</v>
      </c>
      <c r="J63" s="33">
        <v>0</v>
      </c>
      <c r="K63" s="33">
        <v>0</v>
      </c>
      <c r="L63" s="33">
        <v>2.2886666666666668</v>
      </c>
      <c r="M63" s="33">
        <v>2.9222222222222221</v>
      </c>
      <c r="N63" s="33">
        <v>0</v>
      </c>
      <c r="O63" s="33">
        <v>5.9936189608021877E-2</v>
      </c>
      <c r="P63" s="33">
        <v>9.0805555555555557</v>
      </c>
      <c r="Q63" s="33">
        <v>5.2472222222222218</v>
      </c>
      <c r="R63" s="33">
        <v>0.293869644484959</v>
      </c>
      <c r="S63" s="33">
        <v>4.1927777777777759</v>
      </c>
      <c r="T63" s="33">
        <v>7.8405555555555537</v>
      </c>
      <c r="U63" s="33">
        <v>0</v>
      </c>
      <c r="V63" s="33">
        <v>0.24680948040109382</v>
      </c>
      <c r="W63" s="33">
        <v>6.3925555555555569</v>
      </c>
      <c r="X63" s="33">
        <v>3.3903333333333334</v>
      </c>
      <c r="Y63" s="33">
        <v>0</v>
      </c>
      <c r="Z63" s="33">
        <v>0.20065177757520516</v>
      </c>
      <c r="AA63" s="33">
        <v>0</v>
      </c>
      <c r="AB63" s="33">
        <v>0</v>
      </c>
      <c r="AC63" s="33">
        <v>0</v>
      </c>
      <c r="AD63" s="33">
        <v>0</v>
      </c>
      <c r="AE63" s="33">
        <v>0</v>
      </c>
      <c r="AF63" s="33">
        <v>0</v>
      </c>
      <c r="AG63" s="33">
        <v>0</v>
      </c>
      <c r="AH63" t="s">
        <v>70</v>
      </c>
      <c r="AI63" s="34">
        <v>1</v>
      </c>
    </row>
    <row r="64" spans="1:35" x14ac:dyDescent="0.25">
      <c r="A64" t="s">
        <v>223</v>
      </c>
      <c r="B64" t="s">
        <v>137</v>
      </c>
      <c r="C64" t="s">
        <v>168</v>
      </c>
      <c r="D64" t="s">
        <v>182</v>
      </c>
      <c r="E64" s="33">
        <v>92.644444444444446</v>
      </c>
      <c r="F64" s="33">
        <v>4.8111111111111109</v>
      </c>
      <c r="G64" s="33">
        <v>0.56666666666666665</v>
      </c>
      <c r="H64" s="33">
        <v>0.48055555555555557</v>
      </c>
      <c r="I64" s="33">
        <v>1.8</v>
      </c>
      <c r="J64" s="33">
        <v>0</v>
      </c>
      <c r="K64" s="33">
        <v>0.25555555555555554</v>
      </c>
      <c r="L64" s="33">
        <v>3.1333333333333333</v>
      </c>
      <c r="M64" s="33">
        <v>4.947222222222222</v>
      </c>
      <c r="N64" s="33">
        <v>3.2437777777777783</v>
      </c>
      <c r="O64" s="33">
        <v>8.8413288558407299E-2</v>
      </c>
      <c r="P64" s="33">
        <v>4.5505555555555555</v>
      </c>
      <c r="Q64" s="33">
        <v>16.762444444444437</v>
      </c>
      <c r="R64" s="33">
        <v>0.2300515711201726</v>
      </c>
      <c r="S64" s="33">
        <v>6.1181111111111113</v>
      </c>
      <c r="T64" s="33">
        <v>0.56911111111111112</v>
      </c>
      <c r="U64" s="33">
        <v>0</v>
      </c>
      <c r="V64" s="33">
        <v>7.2181578316142955E-2</v>
      </c>
      <c r="W64" s="33">
        <v>4.5117777777777768</v>
      </c>
      <c r="X64" s="33">
        <v>9.3123333333333367</v>
      </c>
      <c r="Y64" s="33">
        <v>0</v>
      </c>
      <c r="Z64" s="33">
        <v>0.14921683857040061</v>
      </c>
      <c r="AA64" s="33">
        <v>0</v>
      </c>
      <c r="AB64" s="33">
        <v>0</v>
      </c>
      <c r="AC64" s="33">
        <v>0</v>
      </c>
      <c r="AD64" s="33">
        <v>59.007111111111094</v>
      </c>
      <c r="AE64" s="33">
        <v>0</v>
      </c>
      <c r="AF64" s="33">
        <v>0</v>
      </c>
      <c r="AG64" s="33">
        <v>0</v>
      </c>
      <c r="AH64" t="s">
        <v>60</v>
      </c>
      <c r="AI64" s="34">
        <v>1</v>
      </c>
    </row>
    <row r="65" spans="1:35" x14ac:dyDescent="0.25">
      <c r="A65" t="s">
        <v>223</v>
      </c>
      <c r="B65" t="s">
        <v>150</v>
      </c>
      <c r="C65" t="s">
        <v>153</v>
      </c>
      <c r="D65" t="s">
        <v>182</v>
      </c>
      <c r="E65" s="33">
        <v>62.56666666666667</v>
      </c>
      <c r="F65" s="33">
        <v>5.1555555555555559</v>
      </c>
      <c r="G65" s="33">
        <v>0.85555555555555551</v>
      </c>
      <c r="H65" s="33">
        <v>0.79722222222222228</v>
      </c>
      <c r="I65" s="33">
        <v>2.0444444444444443</v>
      </c>
      <c r="J65" s="33">
        <v>4.4444444444444446E-2</v>
      </c>
      <c r="K65" s="33">
        <v>0</v>
      </c>
      <c r="L65" s="33">
        <v>4.6916666666666664</v>
      </c>
      <c r="M65" s="33">
        <v>5.2497777777777781</v>
      </c>
      <c r="N65" s="33">
        <v>0</v>
      </c>
      <c r="O65" s="33">
        <v>8.3906943704492989E-2</v>
      </c>
      <c r="P65" s="33">
        <v>0</v>
      </c>
      <c r="Q65" s="33">
        <v>6.5361111111111114</v>
      </c>
      <c r="R65" s="33">
        <v>0.1044663470076363</v>
      </c>
      <c r="S65" s="33">
        <v>4.3305555555555557</v>
      </c>
      <c r="T65" s="33">
        <v>0</v>
      </c>
      <c r="U65" s="33">
        <v>4.677777777777778</v>
      </c>
      <c r="V65" s="33">
        <v>0.14397975492807671</v>
      </c>
      <c r="W65" s="33">
        <v>9.7222222222222214</v>
      </c>
      <c r="X65" s="33">
        <v>0</v>
      </c>
      <c r="Y65" s="33">
        <v>1.4</v>
      </c>
      <c r="Z65" s="33">
        <v>0.17776593855443082</v>
      </c>
      <c r="AA65" s="33">
        <v>0</v>
      </c>
      <c r="AB65" s="33">
        <v>0</v>
      </c>
      <c r="AC65" s="33">
        <v>0</v>
      </c>
      <c r="AD65" s="33">
        <v>0</v>
      </c>
      <c r="AE65" s="33">
        <v>0</v>
      </c>
      <c r="AF65" s="33">
        <v>0</v>
      </c>
      <c r="AG65" s="33">
        <v>0</v>
      </c>
      <c r="AH65" t="s">
        <v>74</v>
      </c>
      <c r="AI65" s="34">
        <v>1</v>
      </c>
    </row>
    <row r="66" spans="1:35" x14ac:dyDescent="0.25">
      <c r="A66" t="s">
        <v>223</v>
      </c>
      <c r="B66" t="s">
        <v>151</v>
      </c>
      <c r="C66" t="s">
        <v>168</v>
      </c>
      <c r="D66" t="s">
        <v>182</v>
      </c>
      <c r="E66" s="33">
        <v>85</v>
      </c>
      <c r="F66" s="33">
        <v>5.6222222222222218</v>
      </c>
      <c r="G66" s="33">
        <v>0.36666666666666664</v>
      </c>
      <c r="H66" s="33">
        <v>0.55988888888888877</v>
      </c>
      <c r="I66" s="33">
        <v>5.3555555555555552</v>
      </c>
      <c r="J66" s="33">
        <v>0</v>
      </c>
      <c r="K66" s="33">
        <v>0</v>
      </c>
      <c r="L66" s="33">
        <v>4.3888888888888893</v>
      </c>
      <c r="M66" s="33">
        <v>18.263888888888889</v>
      </c>
      <c r="N66" s="33">
        <v>0</v>
      </c>
      <c r="O66" s="33">
        <v>0.21486928104575165</v>
      </c>
      <c r="P66" s="33">
        <v>9.0194444444444439</v>
      </c>
      <c r="Q66" s="33">
        <v>17.538888888888888</v>
      </c>
      <c r="R66" s="33">
        <v>0.3124509803921568</v>
      </c>
      <c r="S66" s="33">
        <v>3.9333333333333331</v>
      </c>
      <c r="T66" s="33">
        <v>8.1388888888888893</v>
      </c>
      <c r="U66" s="33">
        <v>0</v>
      </c>
      <c r="V66" s="33">
        <v>0.14202614379084968</v>
      </c>
      <c r="W66" s="33">
        <v>11.011111111111111</v>
      </c>
      <c r="X66" s="33">
        <v>4.3444444444444441</v>
      </c>
      <c r="Y66" s="33">
        <v>0</v>
      </c>
      <c r="Z66" s="33">
        <v>0.18065359477124182</v>
      </c>
      <c r="AA66" s="33">
        <v>0.18888888888888888</v>
      </c>
      <c r="AB66" s="33">
        <v>0</v>
      </c>
      <c r="AC66" s="33">
        <v>0</v>
      </c>
      <c r="AD66" s="33">
        <v>0</v>
      </c>
      <c r="AE66" s="33">
        <v>0</v>
      </c>
      <c r="AF66" s="33">
        <v>0</v>
      </c>
      <c r="AG66" s="33">
        <v>0</v>
      </c>
      <c r="AH66" t="s">
        <v>75</v>
      </c>
      <c r="AI66" s="34">
        <v>1</v>
      </c>
    </row>
    <row r="67" spans="1:35" x14ac:dyDescent="0.25">
      <c r="A67" t="s">
        <v>223</v>
      </c>
      <c r="B67" t="s">
        <v>87</v>
      </c>
      <c r="C67" t="s">
        <v>160</v>
      </c>
      <c r="D67" t="s">
        <v>180</v>
      </c>
      <c r="E67" s="33">
        <v>52.233333333333334</v>
      </c>
      <c r="F67" s="33">
        <v>5.4222222222222225</v>
      </c>
      <c r="G67" s="33">
        <v>0</v>
      </c>
      <c r="H67" s="33">
        <v>0</v>
      </c>
      <c r="I67" s="33">
        <v>0.93333333333333335</v>
      </c>
      <c r="J67" s="33">
        <v>0</v>
      </c>
      <c r="K67" s="33">
        <v>0</v>
      </c>
      <c r="L67" s="33">
        <v>4.2555555555555555</v>
      </c>
      <c r="M67" s="33">
        <v>0</v>
      </c>
      <c r="N67" s="33">
        <v>1.3972222222222221</v>
      </c>
      <c r="O67" s="33">
        <v>2.674962773877898E-2</v>
      </c>
      <c r="P67" s="33">
        <v>10.377777777777778</v>
      </c>
      <c r="Q67" s="33">
        <v>0</v>
      </c>
      <c r="R67" s="33">
        <v>0.19868113167411189</v>
      </c>
      <c r="S67" s="33">
        <v>4.6861111111111109</v>
      </c>
      <c r="T67" s="33">
        <v>8.4361111111111118</v>
      </c>
      <c r="U67" s="33">
        <v>0</v>
      </c>
      <c r="V67" s="33">
        <v>0.25122314401191237</v>
      </c>
      <c r="W67" s="33">
        <v>5.3444444444444441</v>
      </c>
      <c r="X67" s="33">
        <v>9.030555555555555</v>
      </c>
      <c r="Y67" s="33">
        <v>0</v>
      </c>
      <c r="Z67" s="33">
        <v>0.27520740268028077</v>
      </c>
      <c r="AA67" s="33">
        <v>0</v>
      </c>
      <c r="AB67" s="33">
        <v>0</v>
      </c>
      <c r="AC67" s="33">
        <v>0</v>
      </c>
      <c r="AD67" s="33">
        <v>0</v>
      </c>
      <c r="AE67" s="33">
        <v>0</v>
      </c>
      <c r="AF67" s="33">
        <v>0</v>
      </c>
      <c r="AG67" s="33">
        <v>0</v>
      </c>
      <c r="AH67" t="s">
        <v>9</v>
      </c>
      <c r="AI67" s="34">
        <v>1</v>
      </c>
    </row>
    <row r="68" spans="1:35" x14ac:dyDescent="0.25">
      <c r="A68" t="s">
        <v>223</v>
      </c>
      <c r="B68" t="s">
        <v>104</v>
      </c>
      <c r="C68" t="s">
        <v>157</v>
      </c>
      <c r="D68" t="s">
        <v>181</v>
      </c>
      <c r="E68" s="33">
        <v>121.05555555555556</v>
      </c>
      <c r="F68" s="33">
        <v>5.3777777777777782</v>
      </c>
      <c r="G68" s="33">
        <v>0.23333333333333334</v>
      </c>
      <c r="H68" s="33">
        <v>0.85</v>
      </c>
      <c r="I68" s="33">
        <v>3.1222222222222222</v>
      </c>
      <c r="J68" s="33">
        <v>0</v>
      </c>
      <c r="K68" s="33">
        <v>0.8666666666666667</v>
      </c>
      <c r="L68" s="33">
        <v>8.713444444444443</v>
      </c>
      <c r="M68" s="33">
        <v>0</v>
      </c>
      <c r="N68" s="33">
        <v>9.8304444444444439</v>
      </c>
      <c r="O68" s="33">
        <v>8.1206057824690217E-2</v>
      </c>
      <c r="P68" s="33">
        <v>5.0970000000000013</v>
      </c>
      <c r="Q68" s="33">
        <v>8.6607777777777741</v>
      </c>
      <c r="R68" s="33">
        <v>0.11364846259752177</v>
      </c>
      <c r="S68" s="33">
        <v>2.2183333333333333</v>
      </c>
      <c r="T68" s="33">
        <v>16.15922222222223</v>
      </c>
      <c r="U68" s="33">
        <v>0</v>
      </c>
      <c r="V68" s="33">
        <v>0.15181092244148697</v>
      </c>
      <c r="W68" s="33">
        <v>6.9893333333333318</v>
      </c>
      <c r="X68" s="33">
        <v>17.144222222222236</v>
      </c>
      <c r="Y68" s="33">
        <v>0</v>
      </c>
      <c r="Z68" s="33">
        <v>0.19935933914639753</v>
      </c>
      <c r="AA68" s="33">
        <v>0</v>
      </c>
      <c r="AB68" s="33">
        <v>0</v>
      </c>
      <c r="AC68" s="33">
        <v>0</v>
      </c>
      <c r="AD68" s="33">
        <v>0</v>
      </c>
      <c r="AE68" s="33">
        <v>0</v>
      </c>
      <c r="AF68" s="33">
        <v>0</v>
      </c>
      <c r="AG68" s="33">
        <v>0</v>
      </c>
      <c r="AH68" t="s">
        <v>26</v>
      </c>
      <c r="AI68" s="34">
        <v>1</v>
      </c>
    </row>
    <row r="69" spans="1:35" x14ac:dyDescent="0.25">
      <c r="A69" t="s">
        <v>223</v>
      </c>
      <c r="B69" t="s">
        <v>148</v>
      </c>
      <c r="C69" t="s">
        <v>162</v>
      </c>
      <c r="D69" t="s">
        <v>182</v>
      </c>
      <c r="E69" s="33">
        <v>50.166666666666664</v>
      </c>
      <c r="F69" s="33">
        <v>5.1111111111111107</v>
      </c>
      <c r="G69" s="33">
        <v>0.28888888888888886</v>
      </c>
      <c r="H69" s="33">
        <v>0.05</v>
      </c>
      <c r="I69" s="33">
        <v>1.4444444444444444</v>
      </c>
      <c r="J69" s="33">
        <v>0</v>
      </c>
      <c r="K69" s="33">
        <v>0.68888888888888888</v>
      </c>
      <c r="L69" s="33">
        <v>5.586888888888887</v>
      </c>
      <c r="M69" s="33">
        <v>5.7068888888888889</v>
      </c>
      <c r="N69" s="33">
        <v>0</v>
      </c>
      <c r="O69" s="33">
        <v>0.11375858250276856</v>
      </c>
      <c r="P69" s="33">
        <v>18.739666666666665</v>
      </c>
      <c r="Q69" s="33">
        <v>0</v>
      </c>
      <c r="R69" s="33">
        <v>0.37354817275747504</v>
      </c>
      <c r="S69" s="33">
        <v>2.2063333333333337</v>
      </c>
      <c r="T69" s="33">
        <v>9.8023333333333316</v>
      </c>
      <c r="U69" s="33">
        <v>0</v>
      </c>
      <c r="V69" s="33">
        <v>0.23937541528239201</v>
      </c>
      <c r="W69" s="33">
        <v>4.4882222222222206</v>
      </c>
      <c r="X69" s="33">
        <v>9.8911111111111101</v>
      </c>
      <c r="Y69" s="33">
        <v>0</v>
      </c>
      <c r="Z69" s="33">
        <v>0.28663122923588036</v>
      </c>
      <c r="AA69" s="33">
        <v>3.3333333333333333E-2</v>
      </c>
      <c r="AB69" s="33">
        <v>0</v>
      </c>
      <c r="AC69" s="33">
        <v>0</v>
      </c>
      <c r="AD69" s="33">
        <v>0</v>
      </c>
      <c r="AE69" s="33">
        <v>0</v>
      </c>
      <c r="AF69" s="33">
        <v>0</v>
      </c>
      <c r="AG69" s="33">
        <v>0</v>
      </c>
      <c r="AH69" t="s">
        <v>71</v>
      </c>
      <c r="AI69" s="34">
        <v>1</v>
      </c>
    </row>
    <row r="70" spans="1:35" x14ac:dyDescent="0.25">
      <c r="A70" t="s">
        <v>223</v>
      </c>
      <c r="B70" t="s">
        <v>127</v>
      </c>
      <c r="C70" t="s">
        <v>169</v>
      </c>
      <c r="D70" t="s">
        <v>182</v>
      </c>
      <c r="E70" s="33">
        <v>127.81111111111112</v>
      </c>
      <c r="F70" s="33">
        <v>5.6888888888888891</v>
      </c>
      <c r="G70" s="33">
        <v>0.35555555555555557</v>
      </c>
      <c r="H70" s="33">
        <v>0.51111111111111118</v>
      </c>
      <c r="I70" s="33">
        <v>3.3888888888888888</v>
      </c>
      <c r="J70" s="33">
        <v>0</v>
      </c>
      <c r="K70" s="33">
        <v>0</v>
      </c>
      <c r="L70" s="33">
        <v>0</v>
      </c>
      <c r="M70" s="33">
        <v>10.954111111111114</v>
      </c>
      <c r="N70" s="33">
        <v>0</v>
      </c>
      <c r="O70" s="33">
        <v>8.5705468138746438E-2</v>
      </c>
      <c r="P70" s="33">
        <v>6.3825555555555535</v>
      </c>
      <c r="Q70" s="33">
        <v>20.847222222222221</v>
      </c>
      <c r="R70" s="33">
        <v>0.21304703120924975</v>
      </c>
      <c r="S70" s="33">
        <v>0</v>
      </c>
      <c r="T70" s="33">
        <v>0</v>
      </c>
      <c r="U70" s="33">
        <v>0</v>
      </c>
      <c r="V70" s="33">
        <v>0</v>
      </c>
      <c r="W70" s="33">
        <v>0</v>
      </c>
      <c r="X70" s="33">
        <v>0</v>
      </c>
      <c r="Y70" s="33">
        <v>0</v>
      </c>
      <c r="Z70" s="33">
        <v>0</v>
      </c>
      <c r="AA70" s="33">
        <v>0</v>
      </c>
      <c r="AB70" s="33">
        <v>0</v>
      </c>
      <c r="AC70" s="33">
        <v>0</v>
      </c>
      <c r="AD70" s="33">
        <v>0</v>
      </c>
      <c r="AE70" s="33">
        <v>0</v>
      </c>
      <c r="AF70" s="33">
        <v>0</v>
      </c>
      <c r="AG70" s="33">
        <v>0</v>
      </c>
      <c r="AH70" t="s">
        <v>50</v>
      </c>
      <c r="AI70" s="34">
        <v>1</v>
      </c>
    </row>
    <row r="71" spans="1:35" x14ac:dyDescent="0.25">
      <c r="A71" t="s">
        <v>223</v>
      </c>
      <c r="B71" t="s">
        <v>123</v>
      </c>
      <c r="C71" t="s">
        <v>155</v>
      </c>
      <c r="D71" t="s">
        <v>183</v>
      </c>
      <c r="E71" s="33">
        <v>73.8</v>
      </c>
      <c r="F71" s="33">
        <v>4.8</v>
      </c>
      <c r="G71" s="33">
        <v>0.26666666666666666</v>
      </c>
      <c r="H71" s="33">
        <v>0.47222222222222221</v>
      </c>
      <c r="I71" s="33">
        <v>1.5777777777777777</v>
      </c>
      <c r="J71" s="33">
        <v>0</v>
      </c>
      <c r="K71" s="33">
        <v>0</v>
      </c>
      <c r="L71" s="33">
        <v>1.2916666666666667</v>
      </c>
      <c r="M71" s="33">
        <v>0</v>
      </c>
      <c r="N71" s="33">
        <v>4.9777777777777779</v>
      </c>
      <c r="O71" s="33">
        <v>6.7449563384522737E-2</v>
      </c>
      <c r="P71" s="33">
        <v>5.0666666666666664</v>
      </c>
      <c r="Q71" s="33">
        <v>17.761111111111113</v>
      </c>
      <c r="R71" s="33">
        <v>0.30931948208370974</v>
      </c>
      <c r="S71" s="33">
        <v>8.3000000000000007</v>
      </c>
      <c r="T71" s="33">
        <v>9.3527777777777779</v>
      </c>
      <c r="U71" s="33">
        <v>0</v>
      </c>
      <c r="V71" s="33">
        <v>0.23919753086419754</v>
      </c>
      <c r="W71" s="33">
        <v>2.2444444444444445</v>
      </c>
      <c r="X71" s="33">
        <v>8.9416666666666664</v>
      </c>
      <c r="Y71" s="33">
        <v>0</v>
      </c>
      <c r="Z71" s="33">
        <v>0.15157332128876844</v>
      </c>
      <c r="AA71" s="33">
        <v>0</v>
      </c>
      <c r="AB71" s="33">
        <v>0</v>
      </c>
      <c r="AC71" s="33">
        <v>0</v>
      </c>
      <c r="AD71" s="33">
        <v>2.1777777777777776</v>
      </c>
      <c r="AE71" s="33">
        <v>0</v>
      </c>
      <c r="AF71" s="33">
        <v>0</v>
      </c>
      <c r="AG71" s="33">
        <v>0.13333333333333333</v>
      </c>
      <c r="AH71" t="s">
        <v>46</v>
      </c>
      <c r="AI71" s="34">
        <v>1</v>
      </c>
    </row>
    <row r="72" spans="1:35" x14ac:dyDescent="0.25">
      <c r="A72" t="s">
        <v>223</v>
      </c>
      <c r="B72" t="s">
        <v>119</v>
      </c>
      <c r="C72" t="s">
        <v>154</v>
      </c>
      <c r="D72" t="s">
        <v>181</v>
      </c>
      <c r="E72" s="33">
        <v>42.888888888888886</v>
      </c>
      <c r="F72" s="33">
        <v>5.2444444444444445</v>
      </c>
      <c r="G72" s="33">
        <v>0.2</v>
      </c>
      <c r="H72" s="33">
        <v>0.24566666666666667</v>
      </c>
      <c r="I72" s="33">
        <v>1.4</v>
      </c>
      <c r="J72" s="33">
        <v>0</v>
      </c>
      <c r="K72" s="33">
        <v>0</v>
      </c>
      <c r="L72" s="33">
        <v>0.30466666666666664</v>
      </c>
      <c r="M72" s="33">
        <v>4.7277777777777779</v>
      </c>
      <c r="N72" s="33">
        <v>0</v>
      </c>
      <c r="O72" s="33">
        <v>0.11023316062176167</v>
      </c>
      <c r="P72" s="33">
        <v>0</v>
      </c>
      <c r="Q72" s="33">
        <v>4.2706666666666671</v>
      </c>
      <c r="R72" s="33">
        <v>9.9575129533678766E-2</v>
      </c>
      <c r="S72" s="33">
        <v>4.1091111111111109</v>
      </c>
      <c r="T72" s="33">
        <v>6.1095555555555574</v>
      </c>
      <c r="U72" s="33">
        <v>0</v>
      </c>
      <c r="V72" s="33">
        <v>0.23825906735751298</v>
      </c>
      <c r="W72" s="33">
        <v>4.7108888888888876</v>
      </c>
      <c r="X72" s="33">
        <v>5.2222222222222223</v>
      </c>
      <c r="Y72" s="33">
        <v>0</v>
      </c>
      <c r="Z72" s="33">
        <v>0.23160103626943004</v>
      </c>
      <c r="AA72" s="33">
        <v>0</v>
      </c>
      <c r="AB72" s="33">
        <v>4.7555555555555555</v>
      </c>
      <c r="AC72" s="33">
        <v>0</v>
      </c>
      <c r="AD72" s="33">
        <v>0</v>
      </c>
      <c r="AE72" s="33">
        <v>0</v>
      </c>
      <c r="AF72" s="33">
        <v>0</v>
      </c>
      <c r="AG72" s="33">
        <v>0</v>
      </c>
      <c r="AH72" t="s">
        <v>41</v>
      </c>
      <c r="AI72" s="34">
        <v>1</v>
      </c>
    </row>
    <row r="73" spans="1:35" x14ac:dyDescent="0.25">
      <c r="A73" t="s">
        <v>223</v>
      </c>
      <c r="B73" t="s">
        <v>100</v>
      </c>
      <c r="C73" t="s">
        <v>162</v>
      </c>
      <c r="D73" t="s">
        <v>182</v>
      </c>
      <c r="E73" s="33">
        <v>82.833333333333329</v>
      </c>
      <c r="F73" s="33">
        <v>4.6444444444444448</v>
      </c>
      <c r="G73" s="33">
        <v>0.28888888888888886</v>
      </c>
      <c r="H73" s="33">
        <v>0.40822222222222215</v>
      </c>
      <c r="I73" s="33">
        <v>2.1333333333333333</v>
      </c>
      <c r="J73" s="33">
        <v>0</v>
      </c>
      <c r="K73" s="33">
        <v>0.28888888888888886</v>
      </c>
      <c r="L73" s="33">
        <v>3.6805555555555554</v>
      </c>
      <c r="M73" s="33">
        <v>17.230555555555554</v>
      </c>
      <c r="N73" s="33">
        <v>0</v>
      </c>
      <c r="O73" s="33">
        <v>0.20801475519785378</v>
      </c>
      <c r="P73" s="33">
        <v>10.480555555555556</v>
      </c>
      <c r="Q73" s="33">
        <v>17.766666666666666</v>
      </c>
      <c r="R73" s="33">
        <v>0.34101274312541918</v>
      </c>
      <c r="S73" s="33">
        <v>5.1444444444444448</v>
      </c>
      <c r="T73" s="33">
        <v>9.7861111111111114</v>
      </c>
      <c r="U73" s="33">
        <v>0</v>
      </c>
      <c r="V73" s="33">
        <v>0.1802481556002683</v>
      </c>
      <c r="W73" s="33">
        <v>11.697222222222223</v>
      </c>
      <c r="X73" s="33">
        <v>9.2333333333333325</v>
      </c>
      <c r="Y73" s="33">
        <v>6.1555555555555559</v>
      </c>
      <c r="Z73" s="33">
        <v>0.32699530516431929</v>
      </c>
      <c r="AA73" s="33">
        <v>0</v>
      </c>
      <c r="AB73" s="33">
        <v>0</v>
      </c>
      <c r="AC73" s="33">
        <v>0</v>
      </c>
      <c r="AD73" s="33">
        <v>0</v>
      </c>
      <c r="AE73" s="33">
        <v>0</v>
      </c>
      <c r="AF73" s="33">
        <v>0</v>
      </c>
      <c r="AG73" s="33">
        <v>0.28888888888888886</v>
      </c>
      <c r="AH73" t="s">
        <v>22</v>
      </c>
      <c r="AI73" s="34">
        <v>1</v>
      </c>
    </row>
    <row r="74" spans="1:35" x14ac:dyDescent="0.25">
      <c r="A74" t="s">
        <v>223</v>
      </c>
      <c r="B74" t="s">
        <v>89</v>
      </c>
      <c r="C74" t="s">
        <v>160</v>
      </c>
      <c r="D74" t="s">
        <v>180</v>
      </c>
      <c r="E74" s="33">
        <v>100.4</v>
      </c>
      <c r="F74" s="33">
        <v>5.2444444444444445</v>
      </c>
      <c r="G74" s="33">
        <v>0.24444444444444444</v>
      </c>
      <c r="H74" s="33">
        <v>0.40611111111111109</v>
      </c>
      <c r="I74" s="33">
        <v>1.1222222222222222</v>
      </c>
      <c r="J74" s="33">
        <v>0</v>
      </c>
      <c r="K74" s="33">
        <v>0</v>
      </c>
      <c r="L74" s="33">
        <v>4.6444444444444448</v>
      </c>
      <c r="M74" s="33">
        <v>0</v>
      </c>
      <c r="N74" s="33">
        <v>5.4222222222222225</v>
      </c>
      <c r="O74" s="33">
        <v>5.4006197432492256E-2</v>
      </c>
      <c r="P74" s="33">
        <v>0</v>
      </c>
      <c r="Q74" s="33">
        <v>26.81111111111111</v>
      </c>
      <c r="R74" s="33">
        <v>0.26704293935369627</v>
      </c>
      <c r="S74" s="33">
        <v>10.658333333333333</v>
      </c>
      <c r="T74" s="33">
        <v>6.572222222222222</v>
      </c>
      <c r="U74" s="33">
        <v>0</v>
      </c>
      <c r="V74" s="33">
        <v>0.17161907923860112</v>
      </c>
      <c r="W74" s="33">
        <v>4.3555555555555552</v>
      </c>
      <c r="X74" s="33">
        <v>7.45</v>
      </c>
      <c r="Y74" s="33">
        <v>0</v>
      </c>
      <c r="Z74" s="33">
        <v>0.11758521469676847</v>
      </c>
      <c r="AA74" s="33">
        <v>0</v>
      </c>
      <c r="AB74" s="33">
        <v>0</v>
      </c>
      <c r="AC74" s="33">
        <v>0</v>
      </c>
      <c r="AD74" s="33">
        <v>1.8416666666666666</v>
      </c>
      <c r="AE74" s="33">
        <v>0</v>
      </c>
      <c r="AF74" s="33">
        <v>0</v>
      </c>
      <c r="AG74" s="33">
        <v>0</v>
      </c>
      <c r="AH74" t="s">
        <v>11</v>
      </c>
      <c r="AI74" s="34">
        <v>1</v>
      </c>
    </row>
    <row r="75" spans="1:35" x14ac:dyDescent="0.25">
      <c r="A75" t="s">
        <v>223</v>
      </c>
      <c r="B75" t="s">
        <v>118</v>
      </c>
      <c r="C75" t="s">
        <v>174</v>
      </c>
      <c r="D75" t="s">
        <v>180</v>
      </c>
      <c r="E75" s="33">
        <v>83.855555555555554</v>
      </c>
      <c r="F75" s="33">
        <v>5.6888888888888891</v>
      </c>
      <c r="G75" s="33">
        <v>2.6</v>
      </c>
      <c r="H75" s="33">
        <v>0.37222222222222223</v>
      </c>
      <c r="I75" s="33">
        <v>2.1</v>
      </c>
      <c r="J75" s="33">
        <v>0</v>
      </c>
      <c r="K75" s="33">
        <v>0</v>
      </c>
      <c r="L75" s="33">
        <v>5.1177777777777775</v>
      </c>
      <c r="M75" s="33">
        <v>9.8211111111111116</v>
      </c>
      <c r="N75" s="33">
        <v>0</v>
      </c>
      <c r="O75" s="33">
        <v>0.1171193851861667</v>
      </c>
      <c r="P75" s="33">
        <v>5.0448888888888899</v>
      </c>
      <c r="Q75" s="33">
        <v>11.784444444444446</v>
      </c>
      <c r="R75" s="33">
        <v>0.20069431562210155</v>
      </c>
      <c r="S75" s="33">
        <v>4.1646666666666654</v>
      </c>
      <c r="T75" s="33">
        <v>8.2334444444444461</v>
      </c>
      <c r="U75" s="33">
        <v>8.6333333333333329</v>
      </c>
      <c r="V75" s="33">
        <v>0.25080561812640789</v>
      </c>
      <c r="W75" s="33">
        <v>2.472666666666667</v>
      </c>
      <c r="X75" s="33">
        <v>1.9535555555555555</v>
      </c>
      <c r="Y75" s="33">
        <v>7.0777777777777775</v>
      </c>
      <c r="Z75" s="33">
        <v>0.13718828673645156</v>
      </c>
      <c r="AA75" s="33">
        <v>0</v>
      </c>
      <c r="AB75" s="33">
        <v>0</v>
      </c>
      <c r="AC75" s="33">
        <v>0</v>
      </c>
      <c r="AD75" s="33">
        <v>0</v>
      </c>
      <c r="AE75" s="33">
        <v>0</v>
      </c>
      <c r="AF75" s="33">
        <v>0</v>
      </c>
      <c r="AG75" s="33">
        <v>0</v>
      </c>
      <c r="AH75" t="s">
        <v>40</v>
      </c>
      <c r="AI75" s="34">
        <v>1</v>
      </c>
    </row>
    <row r="76" spans="1:35" x14ac:dyDescent="0.25">
      <c r="A76" t="s">
        <v>223</v>
      </c>
      <c r="B76" t="s">
        <v>129</v>
      </c>
      <c r="C76" t="s">
        <v>163</v>
      </c>
      <c r="D76" t="s">
        <v>179</v>
      </c>
      <c r="E76" s="33">
        <v>83</v>
      </c>
      <c r="F76" s="33">
        <v>5.333333333333333</v>
      </c>
      <c r="G76" s="33">
        <v>0.33333333333333331</v>
      </c>
      <c r="H76" s="33">
        <v>0</v>
      </c>
      <c r="I76" s="33">
        <v>1.3333333333333333</v>
      </c>
      <c r="J76" s="33">
        <v>0</v>
      </c>
      <c r="K76" s="33">
        <v>0</v>
      </c>
      <c r="L76" s="33">
        <v>5.0666666666666664</v>
      </c>
      <c r="M76" s="33">
        <v>4.8</v>
      </c>
      <c r="N76" s="33">
        <v>0</v>
      </c>
      <c r="O76" s="33">
        <v>5.7831325301204814E-2</v>
      </c>
      <c r="P76" s="33">
        <v>5.1555555555555559</v>
      </c>
      <c r="Q76" s="33">
        <v>38.819444444444443</v>
      </c>
      <c r="R76" s="33">
        <v>0.52981927710843379</v>
      </c>
      <c r="S76" s="33">
        <v>3.6555555555555554</v>
      </c>
      <c r="T76" s="33">
        <v>6.4888888888888889</v>
      </c>
      <c r="U76" s="33">
        <v>0</v>
      </c>
      <c r="V76" s="33">
        <v>0.12222222222222222</v>
      </c>
      <c r="W76" s="33">
        <v>1.0916666666666666</v>
      </c>
      <c r="X76" s="33">
        <v>7.3444444444444441</v>
      </c>
      <c r="Y76" s="33">
        <v>0</v>
      </c>
      <c r="Z76" s="33">
        <v>0.10163989290495314</v>
      </c>
      <c r="AA76" s="33">
        <v>0</v>
      </c>
      <c r="AB76" s="33">
        <v>0</v>
      </c>
      <c r="AC76" s="33">
        <v>0</v>
      </c>
      <c r="AD76" s="33">
        <v>0.49722222222222223</v>
      </c>
      <c r="AE76" s="33">
        <v>0</v>
      </c>
      <c r="AF76" s="33">
        <v>0</v>
      </c>
      <c r="AG76" s="33">
        <v>0</v>
      </c>
      <c r="AH76" t="s">
        <v>52</v>
      </c>
      <c r="AI76" s="34">
        <v>1</v>
      </c>
    </row>
    <row r="77" spans="1:35" x14ac:dyDescent="0.25">
      <c r="A77" t="s">
        <v>223</v>
      </c>
      <c r="B77" t="s">
        <v>99</v>
      </c>
      <c r="C77" t="s">
        <v>169</v>
      </c>
      <c r="D77" t="s">
        <v>182</v>
      </c>
      <c r="E77" s="33">
        <v>116.32222222222222</v>
      </c>
      <c r="F77" s="33">
        <v>3.911111111111111</v>
      </c>
      <c r="G77" s="33">
        <v>0.94444444444444442</v>
      </c>
      <c r="H77" s="33">
        <v>0.2</v>
      </c>
      <c r="I77" s="33">
        <v>0.57777777777777772</v>
      </c>
      <c r="J77" s="33">
        <v>0</v>
      </c>
      <c r="K77" s="33">
        <v>3.911111111111111</v>
      </c>
      <c r="L77" s="33">
        <v>2.9861111111111112</v>
      </c>
      <c r="M77" s="33">
        <v>1.2444444444444445</v>
      </c>
      <c r="N77" s="33">
        <v>0</v>
      </c>
      <c r="O77" s="33">
        <v>1.0698251982042221E-2</v>
      </c>
      <c r="P77" s="33">
        <v>5.6944444444444446</v>
      </c>
      <c r="Q77" s="33">
        <v>2.4055555555555554</v>
      </c>
      <c r="R77" s="33">
        <v>6.9634157990256948E-2</v>
      </c>
      <c r="S77" s="33">
        <v>0</v>
      </c>
      <c r="T77" s="33">
        <v>14.65</v>
      </c>
      <c r="U77" s="33">
        <v>0</v>
      </c>
      <c r="V77" s="33">
        <v>0.1259432610564524</v>
      </c>
      <c r="W77" s="33">
        <v>1.6888888888888889</v>
      </c>
      <c r="X77" s="33">
        <v>1.3583333333333334</v>
      </c>
      <c r="Y77" s="33">
        <v>7.8888888888888893</v>
      </c>
      <c r="Z77" s="33">
        <v>9.401566529754514E-2</v>
      </c>
      <c r="AA77" s="33">
        <v>0</v>
      </c>
      <c r="AB77" s="33">
        <v>0</v>
      </c>
      <c r="AC77" s="33">
        <v>0</v>
      </c>
      <c r="AD77" s="33">
        <v>0</v>
      </c>
      <c r="AE77" s="33">
        <v>2.2222222222222223E-2</v>
      </c>
      <c r="AF77" s="33">
        <v>0</v>
      </c>
      <c r="AG77" s="33">
        <v>0</v>
      </c>
      <c r="AH77" t="s">
        <v>21</v>
      </c>
      <c r="AI77" s="34">
        <v>1</v>
      </c>
    </row>
  </sheetData>
  <pageMargins left="0.7" right="0.7" top="0.75" bottom="0.75" header="0.3" footer="0.3"/>
  <pageSetup orientation="portrait" horizontalDpi="1200" verticalDpi="1200" r:id="rId1"/>
  <ignoredErrors>
    <ignoredError sqref="AH2:AH77"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386</v>
      </c>
      <c r="C2" s="1" t="s">
        <v>387</v>
      </c>
      <c r="D2" s="1" t="s">
        <v>388</v>
      </c>
      <c r="E2" s="2"/>
      <c r="F2" s="3" t="s">
        <v>235</v>
      </c>
      <c r="G2" s="3" t="s">
        <v>236</v>
      </c>
      <c r="H2" s="3" t="s">
        <v>237</v>
      </c>
      <c r="I2" s="3" t="s">
        <v>238</v>
      </c>
      <c r="J2" s="4" t="s">
        <v>239</v>
      </c>
      <c r="K2" s="3" t="s">
        <v>240</v>
      </c>
      <c r="L2" s="4" t="s">
        <v>311</v>
      </c>
      <c r="M2" s="3" t="s">
        <v>310</v>
      </c>
      <c r="N2" s="3"/>
      <c r="O2" s="3" t="s">
        <v>241</v>
      </c>
      <c r="P2" s="3" t="s">
        <v>236</v>
      </c>
      <c r="Q2" s="3" t="s">
        <v>237</v>
      </c>
      <c r="R2" s="3" t="s">
        <v>238</v>
      </c>
      <c r="S2" s="4" t="s">
        <v>239</v>
      </c>
      <c r="T2" s="3" t="s">
        <v>240</v>
      </c>
      <c r="U2" s="4" t="s">
        <v>311</v>
      </c>
      <c r="V2" s="3" t="s">
        <v>310</v>
      </c>
      <c r="X2" s="5" t="s">
        <v>242</v>
      </c>
      <c r="Y2" s="5" t="s">
        <v>389</v>
      </c>
      <c r="Z2" s="6" t="s">
        <v>243</v>
      </c>
      <c r="AA2" s="6" t="s">
        <v>244</v>
      </c>
    </row>
    <row r="3" spans="2:33" ht="15" customHeight="1" x14ac:dyDescent="0.25">
      <c r="B3" s="7" t="s">
        <v>245</v>
      </c>
      <c r="C3" s="49">
        <f>AVERAGE(Nurse[MDS Census])</f>
        <v>85.651608187134499</v>
      </c>
      <c r="D3" s="8">
        <v>77.140845685707092</v>
      </c>
      <c r="E3" s="8"/>
      <c r="F3" s="5">
        <v>1</v>
      </c>
      <c r="G3" s="9">
        <v>69115.888888888876</v>
      </c>
      <c r="H3" s="10">
        <v>3.6672718204368535</v>
      </c>
      <c r="I3" s="9">
        <v>5</v>
      </c>
      <c r="J3" s="11">
        <v>0.69112838501518359</v>
      </c>
      <c r="K3" s="9">
        <v>3</v>
      </c>
      <c r="L3" s="30">
        <v>9.5793251673751564E-2</v>
      </c>
      <c r="M3" s="9">
        <v>6</v>
      </c>
      <c r="O3" t="s">
        <v>185</v>
      </c>
      <c r="P3" s="9">
        <v>633.73333333333335</v>
      </c>
      <c r="Q3" s="10">
        <v>6.0408624377586086</v>
      </c>
      <c r="R3" s="12">
        <v>1</v>
      </c>
      <c r="S3" s="11">
        <v>1.8757404095658883</v>
      </c>
      <c r="T3" s="12">
        <v>1</v>
      </c>
      <c r="U3" s="30">
        <v>9.682463009433584E-2</v>
      </c>
      <c r="V3" s="12">
        <v>24</v>
      </c>
      <c r="X3" s="13" t="s">
        <v>246</v>
      </c>
      <c r="Y3" s="9">
        <f>SUM(Nurse[Total Nurse Staff Hours])</f>
        <v>23376.331111111107</v>
      </c>
      <c r="Z3" s="14" t="s">
        <v>247</v>
      </c>
      <c r="AA3" s="10">
        <f>Category[[#This Row],[State Total]]/D9</f>
        <v>2.054192081462591E-2</v>
      </c>
    </row>
    <row r="4" spans="2:33" ht="15" customHeight="1" x14ac:dyDescent="0.25">
      <c r="B4" s="15" t="s">
        <v>237</v>
      </c>
      <c r="C4" s="16">
        <f>SUM(Nurse[Total Nurse Staff Hours])/SUM(Nurse[MDS Census])</f>
        <v>3.5910978276268777</v>
      </c>
      <c r="D4" s="16">
        <v>3.6162767648550016</v>
      </c>
      <c r="E4" s="8"/>
      <c r="F4" s="5">
        <v>2</v>
      </c>
      <c r="G4" s="9">
        <v>129923.92222222219</v>
      </c>
      <c r="H4" s="10">
        <v>3.478915026597186</v>
      </c>
      <c r="I4" s="9">
        <v>7</v>
      </c>
      <c r="J4" s="11">
        <v>0.63723178256540391</v>
      </c>
      <c r="K4" s="9">
        <v>6</v>
      </c>
      <c r="L4" s="30">
        <v>0.12604617718952438</v>
      </c>
      <c r="M4" s="9">
        <v>2</v>
      </c>
      <c r="O4" t="s">
        <v>184</v>
      </c>
      <c r="P4" s="9">
        <v>16131.511111111107</v>
      </c>
      <c r="Q4" s="10">
        <v>3.6069247284128507</v>
      </c>
      <c r="R4" s="12">
        <v>34</v>
      </c>
      <c r="S4" s="11">
        <v>0.55170316068757097</v>
      </c>
      <c r="T4" s="12">
        <v>39</v>
      </c>
      <c r="U4" s="30">
        <v>5.0037531820096057E-2</v>
      </c>
      <c r="V4" s="12">
        <v>46</v>
      </c>
      <c r="X4" s="9" t="s">
        <v>248</v>
      </c>
      <c r="Y4" s="9">
        <f>SUM(Nurse[Total Direct Care Staff Hours])</f>
        <v>21952.629888888892</v>
      </c>
      <c r="Z4" s="14">
        <f>Category[[#This Row],[State Total]]/Y3</f>
        <v>0.93909646404924896</v>
      </c>
      <c r="AA4" s="10">
        <f>Category[[#This Row],[State Total]]/D9</f>
        <v>1.929084520179486E-2</v>
      </c>
    </row>
    <row r="5" spans="2:33" ht="15" customHeight="1" x14ac:dyDescent="0.25">
      <c r="B5" s="17" t="s">
        <v>249</v>
      </c>
      <c r="C5" s="18">
        <f>SUM(Nurse[Total Direct Care Staff Hours])/SUM(Nurse[MDS Census])</f>
        <v>3.3723872719793402</v>
      </c>
      <c r="D5" s="18">
        <v>3.341917987105413</v>
      </c>
      <c r="E5" s="19"/>
      <c r="F5" s="5">
        <v>3</v>
      </c>
      <c r="G5" s="9">
        <v>125277.33333333326</v>
      </c>
      <c r="H5" s="10">
        <v>3.5524562064965219</v>
      </c>
      <c r="I5" s="9">
        <v>6</v>
      </c>
      <c r="J5" s="11">
        <v>0.67245584197194497</v>
      </c>
      <c r="K5" s="9">
        <v>5</v>
      </c>
      <c r="L5" s="30">
        <v>0.12712919180650573</v>
      </c>
      <c r="M5" s="9">
        <v>1</v>
      </c>
      <c r="O5" t="s">
        <v>187</v>
      </c>
      <c r="P5" s="9">
        <v>14363.788888888885</v>
      </c>
      <c r="Q5" s="10">
        <v>3.8190037447562974</v>
      </c>
      <c r="R5" s="12">
        <v>19</v>
      </c>
      <c r="S5" s="11">
        <v>0.36973406119245866</v>
      </c>
      <c r="T5" s="12">
        <v>48</v>
      </c>
      <c r="U5" s="30">
        <v>2.0994468864578082E-2</v>
      </c>
      <c r="V5" s="12">
        <v>50</v>
      </c>
      <c r="X5" s="13" t="s">
        <v>250</v>
      </c>
      <c r="Y5" s="9">
        <f>SUM(Nurse[Total RN Hours (w/ Admin, DON)])</f>
        <v>4901.3583333333327</v>
      </c>
      <c r="Z5" s="14">
        <f>Category[[#This Row],[State Total]]/Y3</f>
        <v>0.20967183900828845</v>
      </c>
      <c r="AA5" s="10">
        <f>Category[[#This Row],[State Total]]/D9</f>
        <v>4.3070623139652535E-3</v>
      </c>
      <c r="AB5" s="20"/>
      <c r="AC5" s="20"/>
      <c r="AF5" s="20"/>
      <c r="AG5" s="20"/>
    </row>
    <row r="6" spans="2:33" ht="15" customHeight="1" x14ac:dyDescent="0.25">
      <c r="B6" s="21" t="s">
        <v>251</v>
      </c>
      <c r="C6" s="18">
        <f>SUM(Nurse[Total RN Hours (w/ Admin, DON)])/SUM(Nurse[MDS Census])</f>
        <v>0.75295208557719706</v>
      </c>
      <c r="D6" s="18">
        <v>0.6053127868931506</v>
      </c>
      <c r="E6"/>
      <c r="F6" s="5">
        <v>4</v>
      </c>
      <c r="G6" s="9">
        <v>213135.8888888885</v>
      </c>
      <c r="H6" s="10">
        <v>3.7068517101504894</v>
      </c>
      <c r="I6" s="9">
        <v>4</v>
      </c>
      <c r="J6" s="11">
        <v>0.55803789966025963</v>
      </c>
      <c r="K6" s="9">
        <v>9</v>
      </c>
      <c r="L6" s="30">
        <v>0.10911916801909696</v>
      </c>
      <c r="M6" s="9">
        <v>4</v>
      </c>
      <c r="O6" t="s">
        <v>186</v>
      </c>
      <c r="P6" s="9">
        <v>10745.944444444447</v>
      </c>
      <c r="Q6" s="10">
        <v>3.8629575912359715</v>
      </c>
      <c r="R6" s="12">
        <v>17</v>
      </c>
      <c r="S6" s="11">
        <v>0.63364813598928815</v>
      </c>
      <c r="T6" s="12">
        <v>33</v>
      </c>
      <c r="U6" s="30">
        <v>9.0585542030926697E-2</v>
      </c>
      <c r="V6" s="12">
        <v>32</v>
      </c>
      <c r="X6" s="22" t="s">
        <v>252</v>
      </c>
      <c r="Y6" s="9">
        <f>SUM(Nurse[RN Hours (excl. Admin, DON)])</f>
        <v>3676.0276666666668</v>
      </c>
      <c r="Z6" s="14">
        <f>Category[[#This Row],[State Total]]/Y3</f>
        <v>0.15725426069617049</v>
      </c>
      <c r="AA6" s="10">
        <f>Category[[#This Row],[State Total]]/D9</f>
        <v>3.2303045709832735E-3</v>
      </c>
      <c r="AB6" s="20"/>
      <c r="AC6" s="20"/>
      <c r="AF6" s="20"/>
      <c r="AG6" s="20"/>
    </row>
    <row r="7" spans="2:33" ht="15" customHeight="1" thickBot="1" x14ac:dyDescent="0.3">
      <c r="B7" s="23" t="s">
        <v>253</v>
      </c>
      <c r="C7" s="18">
        <f>SUM(Nurse[RN Hours (excl. Admin, DON)])/SUM(Nurse[MDS Census])</f>
        <v>0.56471543397108859</v>
      </c>
      <c r="D7" s="18">
        <v>0.40828202400980046</v>
      </c>
      <c r="E7"/>
      <c r="F7" s="5">
        <v>5</v>
      </c>
      <c r="G7" s="9">
        <v>223314.35555555581</v>
      </c>
      <c r="H7" s="10">
        <v>3.4643764455208377</v>
      </c>
      <c r="I7" s="9">
        <v>8</v>
      </c>
      <c r="J7" s="11">
        <v>0.67870255392846079</v>
      </c>
      <c r="K7" s="9">
        <v>4</v>
      </c>
      <c r="L7" s="30">
        <v>9.3639223792473358E-2</v>
      </c>
      <c r="M7" s="9">
        <v>7</v>
      </c>
      <c r="O7" t="s">
        <v>188</v>
      </c>
      <c r="P7" s="9">
        <v>90543.855555555419</v>
      </c>
      <c r="Q7" s="10">
        <v>4.139123059703298</v>
      </c>
      <c r="R7" s="12">
        <v>7</v>
      </c>
      <c r="S7" s="11">
        <v>0.54285651385387712</v>
      </c>
      <c r="T7" s="12">
        <v>40</v>
      </c>
      <c r="U7" s="30">
        <v>4.2846744192113692E-2</v>
      </c>
      <c r="V7" s="12">
        <v>49</v>
      </c>
      <c r="X7" s="22" t="s">
        <v>254</v>
      </c>
      <c r="Y7" s="9">
        <f>SUM(Nurse[RN Admin Hours])</f>
        <v>867.45811111111118</v>
      </c>
      <c r="Z7" s="14">
        <f>Category[[#This Row],[State Total]]/Y3</f>
        <v>3.710839425519584E-2</v>
      </c>
      <c r="AA7" s="10">
        <f>Category[[#This Row],[State Total]]/D9</f>
        <v>7.6227769634815189E-4</v>
      </c>
      <c r="AB7" s="20"/>
      <c r="AC7" s="20"/>
      <c r="AD7" s="20"/>
      <c r="AE7" s="20"/>
      <c r="AF7" s="20"/>
      <c r="AG7" s="20"/>
    </row>
    <row r="8" spans="2:33" ht="15" customHeight="1" thickTop="1" x14ac:dyDescent="0.25">
      <c r="B8" s="24" t="s">
        <v>255</v>
      </c>
      <c r="C8" s="25">
        <f>COUNTA(Nurse[Provider])</f>
        <v>76</v>
      </c>
      <c r="D8" s="25">
        <v>14752</v>
      </c>
      <c r="F8" s="5">
        <v>6</v>
      </c>
      <c r="G8" s="9">
        <v>136685.9333333332</v>
      </c>
      <c r="H8" s="10">
        <v>3.4116199317917255</v>
      </c>
      <c r="I8" s="9">
        <v>10</v>
      </c>
      <c r="J8" s="11">
        <v>0.34571454479506697</v>
      </c>
      <c r="K8" s="9">
        <v>10</v>
      </c>
      <c r="L8" s="30">
        <v>6.5849029186353242E-2</v>
      </c>
      <c r="M8" s="9">
        <v>9</v>
      </c>
      <c r="O8" t="s">
        <v>189</v>
      </c>
      <c r="P8" s="9">
        <v>14179.644444444439</v>
      </c>
      <c r="Q8" s="10">
        <v>3.608602864199701</v>
      </c>
      <c r="R8" s="12">
        <v>33</v>
      </c>
      <c r="S8" s="11">
        <v>0.84407096087662437</v>
      </c>
      <c r="T8" s="12">
        <v>11</v>
      </c>
      <c r="U8" s="30">
        <v>0.12009944446296228</v>
      </c>
      <c r="V8" s="12">
        <v>12</v>
      </c>
      <c r="X8" s="22" t="s">
        <v>256</v>
      </c>
      <c r="Y8" s="9">
        <f>SUM(Nurse[RN DON Hours])</f>
        <v>357.87255555555555</v>
      </c>
      <c r="Z8" s="14">
        <f>Category[[#This Row],[State Total]]/Y3</f>
        <v>1.5309184056922156E-2</v>
      </c>
      <c r="AA8" s="10">
        <f>Category[[#This Row],[State Total]]/D9</f>
        <v>3.1448004663382837E-4</v>
      </c>
      <c r="AB8" s="20"/>
      <c r="AC8" s="20"/>
      <c r="AD8" s="20"/>
      <c r="AE8" s="20"/>
      <c r="AF8" s="20"/>
      <c r="AG8" s="20"/>
    </row>
    <row r="9" spans="2:33" ht="15" customHeight="1" x14ac:dyDescent="0.25">
      <c r="B9" s="24" t="s">
        <v>257</v>
      </c>
      <c r="C9" s="25">
        <f>SUM(Nurse[MDS Census])</f>
        <v>6509.5222222222219</v>
      </c>
      <c r="D9" s="25">
        <v>1137981.755555551</v>
      </c>
      <c r="F9" s="5">
        <v>7</v>
      </c>
      <c r="G9" s="9">
        <v>75220.511111111104</v>
      </c>
      <c r="H9" s="10">
        <v>3.4625035872307905</v>
      </c>
      <c r="I9" s="9">
        <v>9</v>
      </c>
      <c r="J9" s="11">
        <v>0.5754256167717845</v>
      </c>
      <c r="K9" s="9">
        <v>8</v>
      </c>
      <c r="L9" s="30">
        <v>0.10630393346411013</v>
      </c>
      <c r="M9" s="9">
        <v>5</v>
      </c>
      <c r="O9" t="s">
        <v>190</v>
      </c>
      <c r="P9" s="9">
        <v>18939.155555555557</v>
      </c>
      <c r="Q9" s="10">
        <v>3.5327644550619404</v>
      </c>
      <c r="R9" s="12">
        <v>40</v>
      </c>
      <c r="S9" s="11">
        <v>0.65219798606531798</v>
      </c>
      <c r="T9" s="12">
        <v>28</v>
      </c>
      <c r="U9" s="30">
        <v>6.2207938320487134E-2</v>
      </c>
      <c r="V9" s="12">
        <v>43</v>
      </c>
      <c r="X9" s="13" t="s">
        <v>258</v>
      </c>
      <c r="Y9" s="9">
        <f>SUM(Nurse[Total LPN Hours (w/ Admin)])</f>
        <v>3278.7978888888902</v>
      </c>
      <c r="Z9" s="14">
        <f>Category[[#This Row],[State Total]]/Y3</f>
        <v>0.14026144108347396</v>
      </c>
      <c r="AA9" s="10">
        <f>Category[[#This Row],[State Total]]/D9</f>
        <v>2.8812394160820398E-3</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192</v>
      </c>
      <c r="P10" s="9">
        <v>1995.3555555555556</v>
      </c>
      <c r="Q10" s="10">
        <v>3.6311877025537078</v>
      </c>
      <c r="R10" s="12">
        <v>29</v>
      </c>
      <c r="S10" s="11">
        <v>1.0242601151563075</v>
      </c>
      <c r="T10" s="12">
        <v>6</v>
      </c>
      <c r="U10" s="30">
        <v>2.0791633501174179E-2</v>
      </c>
      <c r="V10" s="12">
        <v>51</v>
      </c>
      <c r="X10" s="22" t="s">
        <v>259</v>
      </c>
      <c r="Y10" s="9">
        <f>SUM(Nurse[LPN Hours (excl. Admin)])</f>
        <v>3080.4273333333331</v>
      </c>
      <c r="Z10" s="14">
        <f>Category[[#This Row],[State Total]]/Y3</f>
        <v>0.13177548344484055</v>
      </c>
      <c r="AA10" s="10">
        <f>Category[[#This Row],[State Total]]/D9</f>
        <v>2.7069215462329622E-3</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191</v>
      </c>
      <c r="P11" s="9">
        <v>3466.344444444444</v>
      </c>
      <c r="Q11" s="10">
        <v>4.0400154822082825</v>
      </c>
      <c r="R11" s="12">
        <v>12</v>
      </c>
      <c r="S11" s="11">
        <v>0.93927759310961634</v>
      </c>
      <c r="T11" s="12">
        <v>8</v>
      </c>
      <c r="U11" s="30">
        <v>9.6508608476128244E-2</v>
      </c>
      <c r="V11" s="12">
        <v>26</v>
      </c>
      <c r="X11" s="22" t="s">
        <v>260</v>
      </c>
      <c r="Y11" s="9">
        <f>SUM(Nurse[LPN Admin Hours])</f>
        <v>198.37055555555551</v>
      </c>
      <c r="Z11" s="14">
        <f>Category[[#This Row],[State Total]]/Y3</f>
        <v>8.4859576386333412E-3</v>
      </c>
      <c r="AA11" s="10">
        <f>Category[[#This Row],[State Total]]/D9</f>
        <v>1.7431786984907597E-4</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193</v>
      </c>
      <c r="P12" s="9">
        <v>66243.377777777816</v>
      </c>
      <c r="Q12" s="10">
        <v>4.0475484157410087</v>
      </c>
      <c r="R12" s="12">
        <v>10</v>
      </c>
      <c r="S12" s="11">
        <v>0.64545731195940048</v>
      </c>
      <c r="T12" s="12">
        <v>30</v>
      </c>
      <c r="U12" s="30">
        <v>0.11186683571267629</v>
      </c>
      <c r="V12" s="12">
        <v>16</v>
      </c>
      <c r="X12" s="13" t="s">
        <v>261</v>
      </c>
      <c r="Y12" s="9">
        <f>SUM(Nurse[Total CNA, NA TR, Med Aide/Tech Hours])</f>
        <v>15196.174888888889</v>
      </c>
      <c r="Z12" s="14">
        <f>Category[[#This Row],[State Total]]/Y3</f>
        <v>0.65006671990823772</v>
      </c>
      <c r="AA12" s="10">
        <f>Category[[#This Row],[State Total]]/D9</f>
        <v>1.3353619084578621E-2</v>
      </c>
      <c r="AB12" s="20"/>
      <c r="AC12" s="20"/>
      <c r="AD12" s="20"/>
      <c r="AE12" s="20"/>
      <c r="AF12" s="20"/>
      <c r="AG12" s="20"/>
    </row>
    <row r="13" spans="2:33" ht="15" customHeight="1" x14ac:dyDescent="0.25">
      <c r="I13" s="9"/>
      <c r="J13" s="9"/>
      <c r="K13" s="9"/>
      <c r="L13" s="9"/>
      <c r="M13" s="9"/>
      <c r="O13" t="s">
        <v>194</v>
      </c>
      <c r="P13" s="9">
        <v>26792.522222222229</v>
      </c>
      <c r="Q13" s="10">
        <v>3.3340848130510681</v>
      </c>
      <c r="R13" s="12">
        <v>47</v>
      </c>
      <c r="S13" s="11">
        <v>0.40397606794930702</v>
      </c>
      <c r="T13" s="12">
        <v>46</v>
      </c>
      <c r="U13" s="30">
        <v>0.10382108270128565</v>
      </c>
      <c r="V13" s="12">
        <v>22</v>
      </c>
      <c r="X13" s="22" t="s">
        <v>262</v>
      </c>
      <c r="Y13" s="9">
        <f>SUM(Nurse[CNA Hours])</f>
        <v>13836.646111111109</v>
      </c>
      <c r="Z13" s="14">
        <f>Category[[#This Row],[State Total]]/Y3</f>
        <v>0.59190837284702702</v>
      </c>
      <c r="AA13" s="10">
        <f>Category[[#This Row],[State Total]]/D9</f>
        <v>1.2158934924537696E-2</v>
      </c>
      <c r="AB13" s="20"/>
      <c r="AC13" s="20"/>
      <c r="AD13" s="20"/>
      <c r="AE13" s="20"/>
      <c r="AF13" s="20"/>
      <c r="AG13" s="20"/>
    </row>
    <row r="14" spans="2:33" ht="15" customHeight="1" x14ac:dyDescent="0.25">
      <c r="G14" s="10"/>
      <c r="I14" s="9"/>
      <c r="J14" s="9"/>
      <c r="K14" s="9"/>
      <c r="L14" s="9"/>
      <c r="M14" s="9"/>
      <c r="O14" t="s">
        <v>195</v>
      </c>
      <c r="P14" s="9">
        <v>3182.6222222222227</v>
      </c>
      <c r="Q14" s="10">
        <v>4.4477925609909361</v>
      </c>
      <c r="R14" s="12">
        <v>4</v>
      </c>
      <c r="S14" s="11">
        <v>1.4693429247720258</v>
      </c>
      <c r="T14" s="12">
        <v>2</v>
      </c>
      <c r="U14" s="30">
        <v>4.4632540782262482E-2</v>
      </c>
      <c r="V14" s="12">
        <v>48</v>
      </c>
      <c r="X14" s="22" t="s">
        <v>263</v>
      </c>
      <c r="Y14" s="9">
        <f>SUM(Nurse[NA TR Hours])</f>
        <v>122.78655555555558</v>
      </c>
      <c r="Z14" s="14">
        <f>Category[[#This Row],[State Total]]/Y3</f>
        <v>5.2526016581444365E-3</v>
      </c>
      <c r="AA14" s="10">
        <f>Category[[#This Row],[State Total]]/D9</f>
        <v>1.0789852733237577E-4</v>
      </c>
    </row>
    <row r="15" spans="2:33" ht="15" customHeight="1" x14ac:dyDescent="0.25">
      <c r="I15" s="9"/>
      <c r="J15" s="9"/>
      <c r="K15" s="9"/>
      <c r="L15" s="9"/>
      <c r="M15" s="9"/>
      <c r="O15" t="s">
        <v>199</v>
      </c>
      <c r="P15" s="9">
        <v>19943.144444444424</v>
      </c>
      <c r="Q15" s="10">
        <v>3.6351922214428489</v>
      </c>
      <c r="R15" s="12">
        <v>28</v>
      </c>
      <c r="S15" s="11">
        <v>0.69859209764647734</v>
      </c>
      <c r="T15" s="12">
        <v>23</v>
      </c>
      <c r="U15" s="30">
        <v>0.11811421029817698</v>
      </c>
      <c r="V15" s="12">
        <v>13</v>
      </c>
      <c r="X15" s="26" t="s">
        <v>264</v>
      </c>
      <c r="Y15" s="27">
        <f>SUM(Nurse[Med Aide/Tech Hours])</f>
        <v>1236.7422222222222</v>
      </c>
      <c r="Z15" s="14">
        <f>Category[[#This Row],[State Total]]/Y3</f>
        <v>5.29057454030663E-2</v>
      </c>
      <c r="AA15" s="10">
        <f>Category[[#This Row],[State Total]]/D9</f>
        <v>1.0867856327085466E-3</v>
      </c>
    </row>
    <row r="16" spans="2:33" ht="15" customHeight="1" x14ac:dyDescent="0.25">
      <c r="I16" s="9"/>
      <c r="J16" s="9"/>
      <c r="K16" s="9"/>
      <c r="L16" s="9"/>
      <c r="M16" s="9"/>
      <c r="O16" t="s">
        <v>196</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197</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198</v>
      </c>
      <c r="P18" s="9">
        <v>33971.28888888895</v>
      </c>
      <c r="Q18" s="10">
        <v>3.4103972406764318</v>
      </c>
      <c r="R18" s="12">
        <v>45</v>
      </c>
      <c r="S18" s="11">
        <v>0.56801137300256033</v>
      </c>
      <c r="T18" s="12">
        <v>37</v>
      </c>
      <c r="U18" s="30">
        <v>9.4044956305848859E-2</v>
      </c>
      <c r="V18" s="12">
        <v>29</v>
      </c>
      <c r="X18" s="5" t="s">
        <v>265</v>
      </c>
      <c r="Y18" s="5" t="s">
        <v>389</v>
      </c>
    </row>
    <row r="19" spans="9:27" ht="15" customHeight="1" x14ac:dyDescent="0.25">
      <c r="O19" t="s">
        <v>200</v>
      </c>
      <c r="P19" s="9">
        <v>14539.022222222233</v>
      </c>
      <c r="Q19" s="10">
        <v>3.7830361127754224</v>
      </c>
      <c r="R19" s="12">
        <v>22</v>
      </c>
      <c r="S19" s="11">
        <v>0.66929399195421835</v>
      </c>
      <c r="T19" s="12">
        <v>26</v>
      </c>
      <c r="U19" s="30">
        <v>0.10640719510586769</v>
      </c>
      <c r="V19" s="12">
        <v>20</v>
      </c>
      <c r="X19" s="5" t="s">
        <v>266</v>
      </c>
      <c r="Y19" s="9">
        <f>SUM(Nurse[RN Hours Contract (excl. Admin, DON)])</f>
        <v>257.84688888888888</v>
      </c>
    </row>
    <row r="20" spans="9:27" ht="15" customHeight="1" x14ac:dyDescent="0.25">
      <c r="O20" t="s">
        <v>201</v>
      </c>
      <c r="P20" s="9">
        <v>19903.311111111125</v>
      </c>
      <c r="Q20" s="10">
        <v>3.6214136062229723</v>
      </c>
      <c r="R20" s="12">
        <v>31</v>
      </c>
      <c r="S20" s="11">
        <v>0.63213508305150701</v>
      </c>
      <c r="T20" s="12">
        <v>34</v>
      </c>
      <c r="U20" s="30">
        <v>0.1026357196584672</v>
      </c>
      <c r="V20" s="12">
        <v>23</v>
      </c>
      <c r="X20" s="5" t="s">
        <v>267</v>
      </c>
      <c r="Y20" s="9">
        <f>SUM(Nurse[RN Admin Hours Contract])</f>
        <v>31.885555555555552</v>
      </c>
      <c r="AA20" s="9"/>
    </row>
    <row r="21" spans="9:27" ht="15" customHeight="1" x14ac:dyDescent="0.25">
      <c r="O21" t="s">
        <v>202</v>
      </c>
      <c r="P21" s="9">
        <v>21850.977777777804</v>
      </c>
      <c r="Q21" s="10">
        <v>3.3855345807052606</v>
      </c>
      <c r="R21" s="12">
        <v>46</v>
      </c>
      <c r="S21" s="11">
        <v>0.23443491468472266</v>
      </c>
      <c r="T21" s="12">
        <v>51</v>
      </c>
      <c r="U21" s="30">
        <v>7.876193237857794E-2</v>
      </c>
      <c r="V21" s="12">
        <v>38</v>
      </c>
      <c r="X21" s="5" t="s">
        <v>268</v>
      </c>
      <c r="Y21" s="9">
        <f>SUM(Nurse[RN DON Hours Contract])</f>
        <v>0.31388888888888888</v>
      </c>
    </row>
    <row r="22" spans="9:27" ht="15" customHeight="1" x14ac:dyDescent="0.25">
      <c r="O22" t="s">
        <v>205</v>
      </c>
      <c r="P22" s="9">
        <v>31441.377777777765</v>
      </c>
      <c r="Q22" s="10">
        <v>3.612648449106699</v>
      </c>
      <c r="R22" s="12">
        <v>32</v>
      </c>
      <c r="S22" s="11">
        <v>0.64042077248523221</v>
      </c>
      <c r="T22" s="12">
        <v>31</v>
      </c>
      <c r="U22" s="30">
        <v>9.1118562469651498E-2</v>
      </c>
      <c r="V22" s="12">
        <v>30</v>
      </c>
      <c r="X22" s="5" t="s">
        <v>269</v>
      </c>
      <c r="Y22" s="9">
        <f>SUM(Nurse[LPN Hours Contract (excl. Admin)])</f>
        <v>477.64733333333334</v>
      </c>
    </row>
    <row r="23" spans="9:27" ht="15" customHeight="1" x14ac:dyDescent="0.25">
      <c r="O23" t="s">
        <v>204</v>
      </c>
      <c r="P23" s="9">
        <v>21280.533333333344</v>
      </c>
      <c r="Q23" s="10">
        <v>3.7019066773597968</v>
      </c>
      <c r="R23" s="12">
        <v>23</v>
      </c>
      <c r="S23" s="11">
        <v>0.75533815986232589</v>
      </c>
      <c r="T23" s="12">
        <v>16</v>
      </c>
      <c r="U23" s="30">
        <v>0.13465961777276614</v>
      </c>
      <c r="V23" s="12">
        <v>7</v>
      </c>
      <c r="X23" s="5" t="s">
        <v>270</v>
      </c>
      <c r="Y23" s="9">
        <f>SUM(Nurse[LPN Admin Hours Contract])</f>
        <v>2.7694444444444444</v>
      </c>
    </row>
    <row r="24" spans="9:27" ht="15" customHeight="1" x14ac:dyDescent="0.25">
      <c r="O24" t="s">
        <v>203</v>
      </c>
      <c r="P24" s="9">
        <v>4669.8666666666668</v>
      </c>
      <c r="Q24" s="10">
        <v>4.3362414344449514</v>
      </c>
      <c r="R24" s="12">
        <v>5</v>
      </c>
      <c r="S24" s="11">
        <v>1.0474073968326478</v>
      </c>
      <c r="T24" s="12">
        <v>4</v>
      </c>
      <c r="U24" s="30">
        <v>0.1764471116960461</v>
      </c>
      <c r="V24" s="12">
        <v>2</v>
      </c>
      <c r="X24" s="5" t="s">
        <v>271</v>
      </c>
      <c r="Y24" s="9">
        <f>SUM(Nurse[CNA Hours Contract])</f>
        <v>1341.3506666666667</v>
      </c>
    </row>
    <row r="25" spans="9:27" ht="15" customHeight="1" x14ac:dyDescent="0.25">
      <c r="O25" t="s">
        <v>206</v>
      </c>
      <c r="P25" s="9">
        <v>31828.177777777779</v>
      </c>
      <c r="Q25" s="10">
        <v>3.7844598008193975</v>
      </c>
      <c r="R25" s="12">
        <v>21</v>
      </c>
      <c r="S25" s="11">
        <v>0.6969405690834396</v>
      </c>
      <c r="T25" s="12">
        <v>24</v>
      </c>
      <c r="U25" s="30">
        <v>8.3478585199017852E-2</v>
      </c>
      <c r="V25" s="12">
        <v>35</v>
      </c>
      <c r="X25" s="5" t="s">
        <v>272</v>
      </c>
      <c r="Y25" s="9">
        <f>SUM(Nurse[NA TR Hours Contract])</f>
        <v>0</v>
      </c>
    </row>
    <row r="26" spans="9:27" ht="15" customHeight="1" x14ac:dyDescent="0.25">
      <c r="O26" t="s">
        <v>207</v>
      </c>
      <c r="P26" s="9">
        <v>19703.922222222227</v>
      </c>
      <c r="Q26" s="10">
        <v>4.1595973672472448</v>
      </c>
      <c r="R26" s="12">
        <v>6</v>
      </c>
      <c r="S26" s="11">
        <v>1.0329733392054474</v>
      </c>
      <c r="T26" s="12">
        <v>5</v>
      </c>
      <c r="U26" s="30">
        <v>6.6358337756642433E-2</v>
      </c>
      <c r="V26" s="12">
        <v>41</v>
      </c>
      <c r="X26" s="5" t="s">
        <v>273</v>
      </c>
      <c r="Y26" s="9">
        <f>SUM(Nurse[Med Aide/Tech Hours Contract])</f>
        <v>5.7975555555555562</v>
      </c>
    </row>
    <row r="27" spans="9:27" ht="15" customHeight="1" x14ac:dyDescent="0.25">
      <c r="O27" t="s">
        <v>209</v>
      </c>
      <c r="P27" s="9">
        <v>31408.444444444438</v>
      </c>
      <c r="Q27" s="10">
        <v>3.0728472986741018</v>
      </c>
      <c r="R27" s="12">
        <v>50</v>
      </c>
      <c r="S27" s="11">
        <v>0.40359808402552727</v>
      </c>
      <c r="T27" s="12">
        <v>47</v>
      </c>
      <c r="U27" s="30">
        <v>9.531767465274292E-2</v>
      </c>
      <c r="V27" s="12">
        <v>28</v>
      </c>
      <c r="X27" s="5" t="s">
        <v>274</v>
      </c>
      <c r="Y27" s="9">
        <f>SUM(Nurse[Total Contract Hours])</f>
        <v>2117.6113333333342</v>
      </c>
    </row>
    <row r="28" spans="9:27" ht="15" customHeight="1" x14ac:dyDescent="0.25">
      <c r="O28" t="s">
        <v>208</v>
      </c>
      <c r="P28" s="9">
        <v>13539.144444444451</v>
      </c>
      <c r="Q28" s="10">
        <v>3.8714198008572667</v>
      </c>
      <c r="R28" s="12">
        <v>16</v>
      </c>
      <c r="S28" s="11">
        <v>0.53560995565943359</v>
      </c>
      <c r="T28" s="12">
        <v>41</v>
      </c>
      <c r="U28" s="30">
        <v>0.10681777824095051</v>
      </c>
      <c r="V28" s="12">
        <v>18</v>
      </c>
      <c r="X28" s="5" t="s">
        <v>275</v>
      </c>
      <c r="Y28" s="9">
        <f>SUM(Nurse[Total Nurse Staff Hours])</f>
        <v>23376.331111111107</v>
      </c>
    </row>
    <row r="29" spans="9:27" ht="15" customHeight="1" x14ac:dyDescent="0.25">
      <c r="O29" t="s">
        <v>210</v>
      </c>
      <c r="P29" s="9">
        <v>3092.2666666666673</v>
      </c>
      <c r="Q29" s="10">
        <v>3.7017095693917428</v>
      </c>
      <c r="R29" s="12">
        <v>24</v>
      </c>
      <c r="S29" s="11">
        <v>0.83524200155225914</v>
      </c>
      <c r="T29" s="12">
        <v>14</v>
      </c>
      <c r="U29" s="30">
        <v>0.15404402121381064</v>
      </c>
      <c r="V29" s="12">
        <v>3</v>
      </c>
      <c r="X29" s="5" t="s">
        <v>276</v>
      </c>
      <c r="Y29" s="28">
        <f>Y27/Y28</f>
        <v>9.0587839608705881E-2</v>
      </c>
    </row>
    <row r="30" spans="9:27" ht="15" customHeight="1" x14ac:dyDescent="0.25">
      <c r="O30" t="s">
        <v>217</v>
      </c>
      <c r="P30" s="9">
        <v>31580.033333333373</v>
      </c>
      <c r="Q30" s="10">
        <v>3.4683107716092008</v>
      </c>
      <c r="R30" s="12">
        <v>41</v>
      </c>
      <c r="S30" s="11">
        <v>0.50992706361931184</v>
      </c>
      <c r="T30" s="12">
        <v>44</v>
      </c>
      <c r="U30" s="30">
        <v>0.15179285834331796</v>
      </c>
      <c r="V30" s="12">
        <v>4</v>
      </c>
    </row>
    <row r="31" spans="9:27" ht="15" customHeight="1" x14ac:dyDescent="0.25">
      <c r="O31" t="s">
        <v>218</v>
      </c>
      <c r="P31" s="9">
        <v>4496.5</v>
      </c>
      <c r="Q31" s="10">
        <v>4.4839297725391347</v>
      </c>
      <c r="R31" s="12">
        <v>3</v>
      </c>
      <c r="S31" s="11">
        <v>0.84335767325203514</v>
      </c>
      <c r="T31" s="12">
        <v>12</v>
      </c>
      <c r="U31" s="30">
        <v>0.1363681678426896</v>
      </c>
      <c r="V31" s="12">
        <v>6</v>
      </c>
      <c r="Y31" s="9"/>
    </row>
    <row r="32" spans="9:27" ht="15" customHeight="1" x14ac:dyDescent="0.25">
      <c r="O32" t="s">
        <v>211</v>
      </c>
      <c r="P32" s="9">
        <v>9329.8999999999942</v>
      </c>
      <c r="Q32" s="10">
        <v>3.9056288086927231</v>
      </c>
      <c r="R32" s="12">
        <v>15</v>
      </c>
      <c r="S32" s="11">
        <v>0.7443185528962446</v>
      </c>
      <c r="T32" s="12">
        <v>18</v>
      </c>
      <c r="U32" s="30">
        <v>0.11174944138799575</v>
      </c>
      <c r="V32" s="12">
        <v>17</v>
      </c>
    </row>
    <row r="33" spans="15:27" ht="15" customHeight="1" x14ac:dyDescent="0.25">
      <c r="O33" t="s">
        <v>213</v>
      </c>
      <c r="P33" s="9">
        <v>5365.7111111111117</v>
      </c>
      <c r="Q33" s="10">
        <v>3.8162251042628679</v>
      </c>
      <c r="R33" s="12">
        <v>20</v>
      </c>
      <c r="S33" s="11">
        <v>0.73197927581308475</v>
      </c>
      <c r="T33" s="12">
        <v>20</v>
      </c>
      <c r="U33" s="30">
        <v>8.9797522397923935E-2</v>
      </c>
      <c r="V33" s="12">
        <v>33</v>
      </c>
      <c r="X33" s="5" t="s">
        <v>242</v>
      </c>
      <c r="Y33" s="6" t="s">
        <v>244</v>
      </c>
    </row>
    <row r="34" spans="15:27" ht="15" customHeight="1" x14ac:dyDescent="0.25">
      <c r="O34" t="s">
        <v>214</v>
      </c>
      <c r="P34" s="9">
        <v>37460.744444444455</v>
      </c>
      <c r="Q34" s="10">
        <v>3.6413362995989567</v>
      </c>
      <c r="R34" s="12">
        <v>27</v>
      </c>
      <c r="S34" s="11">
        <v>0.66883166289333307</v>
      </c>
      <c r="T34" s="12">
        <v>27</v>
      </c>
      <c r="U34" s="30">
        <v>0.12463542513544852</v>
      </c>
      <c r="V34" s="12">
        <v>10</v>
      </c>
      <c r="X34" s="50" t="s">
        <v>277</v>
      </c>
      <c r="Y34" s="10">
        <f>SUM(Nurse[Total Nurse Staff Hours])/SUM(Nurse[MDS Census])</f>
        <v>3.5910978276268777</v>
      </c>
    </row>
    <row r="35" spans="15:27" ht="15" customHeight="1" x14ac:dyDescent="0.25">
      <c r="O35" t="s">
        <v>215</v>
      </c>
      <c r="P35" s="9">
        <v>4885.844444444444</v>
      </c>
      <c r="Q35" s="10">
        <v>3.430016965110092</v>
      </c>
      <c r="R35" s="12">
        <v>43</v>
      </c>
      <c r="S35" s="11">
        <v>0.6266838440301461</v>
      </c>
      <c r="T35" s="12">
        <v>35</v>
      </c>
      <c r="U35" s="30">
        <v>0.12207197523643744</v>
      </c>
      <c r="V35" s="12">
        <v>11</v>
      </c>
      <c r="X35" s="9" t="s">
        <v>278</v>
      </c>
      <c r="Y35" s="18">
        <f>SUM(Nurse[Total RN Hours (w/ Admin, DON)])/SUM(Nurse[MDS Census])</f>
        <v>0.75295208557719706</v>
      </c>
    </row>
    <row r="36" spans="15:27" ht="15" customHeight="1" x14ac:dyDescent="0.25">
      <c r="O36" t="s">
        <v>212</v>
      </c>
      <c r="P36" s="9">
        <v>4987.2666666666664</v>
      </c>
      <c r="Q36" s="10">
        <v>3.9056977770054404</v>
      </c>
      <c r="R36" s="12">
        <v>14</v>
      </c>
      <c r="S36" s="11">
        <v>0.7421679209720754</v>
      </c>
      <c r="T36" s="12">
        <v>19</v>
      </c>
      <c r="U36" s="30">
        <v>7.9975097885413154E-2</v>
      </c>
      <c r="V36" s="12">
        <v>37</v>
      </c>
      <c r="X36" s="9" t="s">
        <v>279</v>
      </c>
      <c r="Y36" s="18">
        <f>SUM(Nurse[Total LPN Hours (w/ Admin)])/SUM(Nurse[MDS Census])</f>
        <v>0.50369255637467869</v>
      </c>
    </row>
    <row r="37" spans="15:27" ht="15" customHeight="1" x14ac:dyDescent="0.25">
      <c r="O37" t="s">
        <v>216</v>
      </c>
      <c r="P37" s="9">
        <v>92388.255555555588</v>
      </c>
      <c r="Q37" s="10">
        <v>3.4130274230382516</v>
      </c>
      <c r="R37" s="12">
        <v>44</v>
      </c>
      <c r="S37" s="11">
        <v>0.62277743936428642</v>
      </c>
      <c r="T37" s="12">
        <v>36</v>
      </c>
      <c r="U37" s="30">
        <v>0.12676177749909556</v>
      </c>
      <c r="V37" s="12">
        <v>8</v>
      </c>
      <c r="X37" s="9" t="s">
        <v>280</v>
      </c>
      <c r="Y37" s="18">
        <f>SUM(Nurse[Total CNA, NA TR, Med Aide/Tech Hours])/SUM(Nurse[MDS Census])</f>
        <v>2.3344531856750028</v>
      </c>
      <c r="AA37" s="10"/>
    </row>
    <row r="38" spans="15:27" ht="15" customHeight="1" x14ac:dyDescent="0.25">
      <c r="O38" t="s">
        <v>219</v>
      </c>
      <c r="P38" s="9">
        <v>63300.822222222116</v>
      </c>
      <c r="Q38" s="10">
        <v>3.4499657561056791</v>
      </c>
      <c r="R38" s="12">
        <v>42</v>
      </c>
      <c r="S38" s="11">
        <v>0.56644055527451564</v>
      </c>
      <c r="T38" s="12">
        <v>38</v>
      </c>
      <c r="U38" s="30">
        <v>0.11426020867290131</v>
      </c>
      <c r="V38" s="12">
        <v>14</v>
      </c>
    </row>
    <row r="39" spans="15:27" ht="15" customHeight="1" x14ac:dyDescent="0.25">
      <c r="O39" t="s">
        <v>220</v>
      </c>
      <c r="P39" s="9">
        <v>15008.399999999994</v>
      </c>
      <c r="Q39" s="10">
        <v>3.6774995113847346</v>
      </c>
      <c r="R39" s="12">
        <v>25</v>
      </c>
      <c r="S39" s="11">
        <v>0.34457592637012174</v>
      </c>
      <c r="T39" s="12">
        <v>50</v>
      </c>
      <c r="U39" s="30">
        <v>5.8758763905221979E-2</v>
      </c>
      <c r="V39" s="12">
        <v>44</v>
      </c>
    </row>
    <row r="40" spans="15:27" ht="15" customHeight="1" x14ac:dyDescent="0.25">
      <c r="O40" t="s">
        <v>221</v>
      </c>
      <c r="P40" s="9">
        <v>6114.1222222222214</v>
      </c>
      <c r="Q40" s="10">
        <v>4.8794973931026719</v>
      </c>
      <c r="R40" s="12">
        <v>2</v>
      </c>
      <c r="S40" s="11">
        <v>0.70236496199145571</v>
      </c>
      <c r="T40" s="12">
        <v>22</v>
      </c>
      <c r="U40" s="30">
        <v>0.12607208269299203</v>
      </c>
      <c r="V40" s="12">
        <v>9</v>
      </c>
    </row>
    <row r="41" spans="15:27" ht="15" customHeight="1" x14ac:dyDescent="0.25">
      <c r="O41" t="s">
        <v>222</v>
      </c>
      <c r="P41" s="9">
        <v>64129.100000000064</v>
      </c>
      <c r="Q41" s="10">
        <v>3.5513666269377713</v>
      </c>
      <c r="R41" s="12">
        <v>39</v>
      </c>
      <c r="S41" s="11">
        <v>0.69262959665216972</v>
      </c>
      <c r="T41" s="12">
        <v>25</v>
      </c>
      <c r="U41" s="30">
        <v>0.14341731835489568</v>
      </c>
      <c r="V41" s="12">
        <v>5</v>
      </c>
    </row>
    <row r="42" spans="15:27" ht="15" customHeight="1" x14ac:dyDescent="0.25">
      <c r="O42" t="s">
        <v>223</v>
      </c>
      <c r="P42" s="9">
        <v>6509.5222222222219</v>
      </c>
      <c r="Q42" s="10">
        <v>3.5910978276268777</v>
      </c>
      <c r="R42" s="12">
        <v>35</v>
      </c>
      <c r="S42" s="11">
        <v>0.75295208557719706</v>
      </c>
      <c r="T42" s="12">
        <v>17</v>
      </c>
      <c r="U42" s="30">
        <v>9.0587839608705881E-2</v>
      </c>
      <c r="V42" s="12">
        <v>31</v>
      </c>
    </row>
    <row r="43" spans="15:27" ht="15" customHeight="1" x14ac:dyDescent="0.25">
      <c r="O43" t="s">
        <v>224</v>
      </c>
      <c r="P43" s="9">
        <v>15186.211111111117</v>
      </c>
      <c r="Q43" s="10">
        <v>3.6276710817342326</v>
      </c>
      <c r="R43" s="12">
        <v>30</v>
      </c>
      <c r="S43" s="11">
        <v>0.52269220835567909</v>
      </c>
      <c r="T43" s="12">
        <v>43</v>
      </c>
      <c r="U43" s="30">
        <v>9.6755928483920478E-2</v>
      </c>
      <c r="V43" s="12">
        <v>25</v>
      </c>
    </row>
    <row r="44" spans="15:27" ht="15" customHeight="1" x14ac:dyDescent="0.25">
      <c r="O44" t="s">
        <v>225</v>
      </c>
      <c r="P44" s="9">
        <v>4648.6333333333323</v>
      </c>
      <c r="Q44" s="10">
        <v>3.5707482724910817</v>
      </c>
      <c r="R44" s="12">
        <v>38</v>
      </c>
      <c r="S44" s="11">
        <v>0.84182213649411886</v>
      </c>
      <c r="T44" s="12">
        <v>13</v>
      </c>
      <c r="U44" s="30">
        <v>6.5365935682119805E-2</v>
      </c>
      <c r="V44" s="12">
        <v>42</v>
      </c>
    </row>
    <row r="45" spans="15:27" ht="15" customHeight="1" x14ac:dyDescent="0.25">
      <c r="O45" t="s">
        <v>226</v>
      </c>
      <c r="P45" s="9">
        <v>23759.777777777777</v>
      </c>
      <c r="Q45" s="10">
        <v>3.5906221953067243</v>
      </c>
      <c r="R45" s="12">
        <v>36</v>
      </c>
      <c r="S45" s="11">
        <v>0.52958315640812159</v>
      </c>
      <c r="T45" s="12">
        <v>42</v>
      </c>
      <c r="U45" s="30">
        <v>0.10641439767292675</v>
      </c>
      <c r="V45" s="12">
        <v>19</v>
      </c>
    </row>
    <row r="46" spans="15:27" ht="15" customHeight="1" x14ac:dyDescent="0.25">
      <c r="O46" t="s">
        <v>227</v>
      </c>
      <c r="P46" s="9">
        <v>80576.922222222172</v>
      </c>
      <c r="Q46" s="10">
        <v>3.2954340993416555</v>
      </c>
      <c r="R46" s="12">
        <v>49</v>
      </c>
      <c r="S46" s="11">
        <v>0.35478505770124719</v>
      </c>
      <c r="T46" s="12">
        <v>49</v>
      </c>
      <c r="U46" s="30">
        <v>6.9443172093357111E-2</v>
      </c>
      <c r="V46" s="12">
        <v>40</v>
      </c>
    </row>
    <row r="47" spans="15:27" ht="15" customHeight="1" x14ac:dyDescent="0.25">
      <c r="O47" t="s">
        <v>228</v>
      </c>
      <c r="P47" s="9">
        <v>5266.666666666667</v>
      </c>
      <c r="Q47" s="10">
        <v>3.9413782067510534</v>
      </c>
      <c r="R47" s="12">
        <v>13</v>
      </c>
      <c r="S47" s="11">
        <v>1.1104552742616027</v>
      </c>
      <c r="T47" s="12">
        <v>3</v>
      </c>
      <c r="U47" s="30">
        <v>0.11206664857915286</v>
      </c>
      <c r="V47" s="12">
        <v>15</v>
      </c>
    </row>
    <row r="48" spans="15:27" ht="15" customHeight="1" x14ac:dyDescent="0.25">
      <c r="O48" t="s">
        <v>230</v>
      </c>
      <c r="P48" s="9">
        <v>25625.711111111112</v>
      </c>
      <c r="Q48" s="10">
        <v>3.3270070380702683</v>
      </c>
      <c r="R48" s="12">
        <v>48</v>
      </c>
      <c r="S48" s="11">
        <v>0.50090903060034342</v>
      </c>
      <c r="T48" s="12">
        <v>45</v>
      </c>
      <c r="U48" s="30">
        <v>0.10524352854397334</v>
      </c>
      <c r="V48" s="12">
        <v>21</v>
      </c>
    </row>
    <row r="49" spans="15:22" ht="15" customHeight="1" x14ac:dyDescent="0.25">
      <c r="O49" t="s">
        <v>229</v>
      </c>
      <c r="P49" s="9">
        <v>2190.2555555555559</v>
      </c>
      <c r="Q49" s="10">
        <v>4.0496505227700457</v>
      </c>
      <c r="R49" s="12">
        <v>9</v>
      </c>
      <c r="S49" s="11">
        <v>0.71222810123628377</v>
      </c>
      <c r="T49" s="12">
        <v>21</v>
      </c>
      <c r="U49" s="30">
        <v>0.25243054667360382</v>
      </c>
      <c r="V49" s="12">
        <v>1</v>
      </c>
    </row>
    <row r="50" spans="15:22" ht="15" customHeight="1" x14ac:dyDescent="0.25">
      <c r="O50" t="s">
        <v>231</v>
      </c>
      <c r="P50" s="9">
        <v>11890.588888888882</v>
      </c>
      <c r="Q50" s="10">
        <v>4.1317546182648659</v>
      </c>
      <c r="R50" s="12">
        <v>8</v>
      </c>
      <c r="S50" s="11">
        <v>0.87754235142077852</v>
      </c>
      <c r="T50" s="12">
        <v>9</v>
      </c>
      <c r="U50" s="30">
        <v>8.1717044851721002E-2</v>
      </c>
      <c r="V50" s="12">
        <v>36</v>
      </c>
    </row>
    <row r="51" spans="15:22" ht="15" customHeight="1" x14ac:dyDescent="0.25">
      <c r="O51" t="s">
        <v>233</v>
      </c>
      <c r="P51" s="9">
        <v>17355.088888888884</v>
      </c>
      <c r="Q51" s="10">
        <v>3.8241929680567601</v>
      </c>
      <c r="R51" s="12">
        <v>18</v>
      </c>
      <c r="S51" s="11">
        <v>0.96725767914374128</v>
      </c>
      <c r="T51" s="12">
        <v>7</v>
      </c>
      <c r="U51" s="30">
        <v>7.2288399533598988E-2</v>
      </c>
      <c r="V51" s="12">
        <v>39</v>
      </c>
    </row>
    <row r="52" spans="15:22" ht="15" customHeight="1" x14ac:dyDescent="0.25">
      <c r="O52" t="s">
        <v>232</v>
      </c>
      <c r="P52" s="9">
        <v>8780.2888888888938</v>
      </c>
      <c r="Q52" s="10">
        <v>3.6458059339986262</v>
      </c>
      <c r="R52" s="12">
        <v>26</v>
      </c>
      <c r="S52" s="11">
        <v>0.6396133764264903</v>
      </c>
      <c r="T52" s="12">
        <v>32</v>
      </c>
      <c r="U52" s="30">
        <v>8.8467653142718011E-2</v>
      </c>
      <c r="V52" s="12">
        <v>34</v>
      </c>
    </row>
    <row r="53" spans="15:22" ht="15" customHeight="1" x14ac:dyDescent="0.25">
      <c r="O53" t="s">
        <v>234</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327</v>
      </c>
      <c r="D2" s="40"/>
    </row>
    <row r="3" spans="2:4" x14ac:dyDescent="0.25">
      <c r="C3" s="41" t="s">
        <v>262</v>
      </c>
      <c r="D3" s="42" t="s">
        <v>328</v>
      </c>
    </row>
    <row r="4" spans="2:4" x14ac:dyDescent="0.25">
      <c r="C4" s="43" t="s">
        <v>244</v>
      </c>
      <c r="D4" s="44" t="s">
        <v>329</v>
      </c>
    </row>
    <row r="5" spans="2:4" x14ac:dyDescent="0.25">
      <c r="C5" s="43" t="s">
        <v>330</v>
      </c>
      <c r="D5" s="44" t="s">
        <v>331</v>
      </c>
    </row>
    <row r="6" spans="2:4" ht="15.6" customHeight="1" x14ac:dyDescent="0.25">
      <c r="C6" s="43" t="s">
        <v>264</v>
      </c>
      <c r="D6" s="44" t="s">
        <v>332</v>
      </c>
    </row>
    <row r="7" spans="2:4" ht="15.6" customHeight="1" x14ac:dyDescent="0.25">
      <c r="C7" s="43" t="s">
        <v>263</v>
      </c>
      <c r="D7" s="44" t="s">
        <v>333</v>
      </c>
    </row>
    <row r="8" spans="2:4" x14ac:dyDescent="0.25">
      <c r="C8" s="43" t="s">
        <v>334</v>
      </c>
      <c r="D8" s="44" t="s">
        <v>335</v>
      </c>
    </row>
    <row r="9" spans="2:4" x14ac:dyDescent="0.25">
      <c r="C9" s="45" t="s">
        <v>336</v>
      </c>
      <c r="D9" s="43" t="s">
        <v>337</v>
      </c>
    </row>
    <row r="10" spans="2:4" x14ac:dyDescent="0.25">
      <c r="B10" s="46"/>
      <c r="C10" s="43" t="s">
        <v>338</v>
      </c>
      <c r="D10" s="44" t="s">
        <v>339</v>
      </c>
    </row>
    <row r="11" spans="2:4" x14ac:dyDescent="0.25">
      <c r="C11" s="43" t="s">
        <v>222</v>
      </c>
      <c r="D11" s="44" t="s">
        <v>340</v>
      </c>
    </row>
    <row r="12" spans="2:4" x14ac:dyDescent="0.25">
      <c r="C12" s="43" t="s">
        <v>341</v>
      </c>
      <c r="D12" s="44" t="s">
        <v>342</v>
      </c>
    </row>
    <row r="13" spans="2:4" x14ac:dyDescent="0.25">
      <c r="C13" s="43" t="s">
        <v>338</v>
      </c>
      <c r="D13" s="44" t="s">
        <v>339</v>
      </c>
    </row>
    <row r="14" spans="2:4" x14ac:dyDescent="0.25">
      <c r="C14" s="43" t="s">
        <v>222</v>
      </c>
      <c r="D14" s="44" t="s">
        <v>343</v>
      </c>
    </row>
    <row r="15" spans="2:4" x14ac:dyDescent="0.25">
      <c r="C15" s="47" t="s">
        <v>341</v>
      </c>
      <c r="D15" s="48" t="s">
        <v>342</v>
      </c>
    </row>
    <row r="17" spans="3:4" ht="23.25" x14ac:dyDescent="0.35">
      <c r="C17" s="39" t="s">
        <v>344</v>
      </c>
      <c r="D17" s="40"/>
    </row>
    <row r="18" spans="3:4" x14ac:dyDescent="0.25">
      <c r="C18" s="43" t="s">
        <v>244</v>
      </c>
      <c r="D18" s="44" t="s">
        <v>345</v>
      </c>
    </row>
    <row r="19" spans="3:4" x14ac:dyDescent="0.25">
      <c r="C19" s="43" t="s">
        <v>277</v>
      </c>
      <c r="D19" s="44" t="s">
        <v>346</v>
      </c>
    </row>
    <row r="20" spans="3:4" x14ac:dyDescent="0.25">
      <c r="C20" s="45" t="s">
        <v>347</v>
      </c>
      <c r="D20" s="43" t="s">
        <v>348</v>
      </c>
    </row>
    <row r="21" spans="3:4" x14ac:dyDescent="0.25">
      <c r="C21" s="43" t="s">
        <v>349</v>
      </c>
      <c r="D21" s="44" t="s">
        <v>350</v>
      </c>
    </row>
    <row r="22" spans="3:4" x14ac:dyDescent="0.25">
      <c r="C22" s="43" t="s">
        <v>351</v>
      </c>
      <c r="D22" s="44" t="s">
        <v>352</v>
      </c>
    </row>
    <row r="23" spans="3:4" x14ac:dyDescent="0.25">
      <c r="C23" s="43" t="s">
        <v>353</v>
      </c>
      <c r="D23" s="44" t="s">
        <v>354</v>
      </c>
    </row>
    <row r="24" spans="3:4" x14ac:dyDescent="0.25">
      <c r="C24" s="43" t="s">
        <v>355</v>
      </c>
      <c r="D24" s="44" t="s">
        <v>356</v>
      </c>
    </row>
    <row r="25" spans="3:4" x14ac:dyDescent="0.25">
      <c r="C25" s="43" t="s">
        <v>250</v>
      </c>
      <c r="D25" s="44" t="s">
        <v>357</v>
      </c>
    </row>
    <row r="26" spans="3:4" x14ac:dyDescent="0.25">
      <c r="C26" s="43" t="s">
        <v>351</v>
      </c>
      <c r="D26" s="44" t="s">
        <v>352</v>
      </c>
    </row>
    <row r="27" spans="3:4" x14ac:dyDescent="0.25">
      <c r="C27" s="43" t="s">
        <v>353</v>
      </c>
      <c r="D27" s="44" t="s">
        <v>354</v>
      </c>
    </row>
    <row r="28" spans="3:4" x14ac:dyDescent="0.25">
      <c r="C28" s="47" t="s">
        <v>355</v>
      </c>
      <c r="D28" s="48" t="s">
        <v>356</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2022-08-16T20:19:24Z</dcterms:modified>
</cp:coreProperties>
</file>