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F2A7FCE8-01EB-4D38-A0BB-0DBFFFA9E520}"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Z12" i="5" s="1"/>
  <c r="Y13" i="5"/>
  <c r="Z13" i="5" s="1"/>
  <c r="Y14" i="5"/>
  <c r="Z14" i="5" s="1"/>
  <c r="Y15" i="5"/>
  <c r="Z15" i="5" s="1"/>
  <c r="Y19" i="5"/>
  <c r="Y20" i="5"/>
  <c r="Y21" i="5"/>
  <c r="Y22" i="5"/>
  <c r="Y23" i="5"/>
  <c r="Y24" i="5"/>
  <c r="Y25" i="5"/>
  <c r="Y26" i="5"/>
  <c r="Y27" i="5"/>
  <c r="Y28" i="5"/>
  <c r="AA15" i="5" l="1"/>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<sst xmlns="http://schemas.openxmlformats.org/spreadsheetml/2006/main" count="1429" uniqueCount="402">
  <si>
    <t>305005</t>
  </si>
  <si>
    <t>305009</t>
  </si>
  <si>
    <t>305016</t>
  </si>
  <si>
    <t>305018</t>
  </si>
  <si>
    <t>305020</t>
  </si>
  <si>
    <t>305022</t>
  </si>
  <si>
    <t>305024</t>
  </si>
  <si>
    <t>305030</t>
  </si>
  <si>
    <t>305038</t>
  </si>
  <si>
    <t>305039</t>
  </si>
  <si>
    <t>305040</t>
  </si>
  <si>
    <t>305041</t>
  </si>
  <si>
    <t>305043</t>
  </si>
  <si>
    <t>305044</t>
  </si>
  <si>
    <t>305045</t>
  </si>
  <si>
    <t>305046</t>
  </si>
  <si>
    <t>305047</t>
  </si>
  <si>
    <t>305048</t>
  </si>
  <si>
    <t>305049</t>
  </si>
  <si>
    <t>305050</t>
  </si>
  <si>
    <t>305051</t>
  </si>
  <si>
    <t>305052</t>
  </si>
  <si>
    <t>305053</t>
  </si>
  <si>
    <t>305054</t>
  </si>
  <si>
    <t>305055</t>
  </si>
  <si>
    <t>305056</t>
  </si>
  <si>
    <t>305058</t>
  </si>
  <si>
    <t>305059</t>
  </si>
  <si>
    <t>305060</t>
  </si>
  <si>
    <t>305061</t>
  </si>
  <si>
    <t>305062</t>
  </si>
  <si>
    <t>305063</t>
  </si>
  <si>
    <t>305064</t>
  </si>
  <si>
    <t>305065</t>
  </si>
  <si>
    <t>305066</t>
  </si>
  <si>
    <t>305067</t>
  </si>
  <si>
    <t>305068</t>
  </si>
  <si>
    <t>305069</t>
  </si>
  <si>
    <t>305070</t>
  </si>
  <si>
    <t>305071</t>
  </si>
  <si>
    <t>305072</t>
  </si>
  <si>
    <t>305074</t>
  </si>
  <si>
    <t>305075</t>
  </si>
  <si>
    <t>305076</t>
  </si>
  <si>
    <t>305077</t>
  </si>
  <si>
    <t>305078</t>
  </si>
  <si>
    <t>305079</t>
  </si>
  <si>
    <t>305080</t>
  </si>
  <si>
    <t>305081</t>
  </si>
  <si>
    <t>305082</t>
  </si>
  <si>
    <t>305083</t>
  </si>
  <si>
    <t>305084</t>
  </si>
  <si>
    <t>305085</t>
  </si>
  <si>
    <t>305086</t>
  </si>
  <si>
    <t>305087</t>
  </si>
  <si>
    <t>305088</t>
  </si>
  <si>
    <t>305089</t>
  </si>
  <si>
    <t>305091</t>
  </si>
  <si>
    <t>305092</t>
  </si>
  <si>
    <t>305093</t>
  </si>
  <si>
    <t>305094</t>
  </si>
  <si>
    <t>305095</t>
  </si>
  <si>
    <t>305096</t>
  </si>
  <si>
    <t>305097</t>
  </si>
  <si>
    <t>305099</t>
  </si>
  <si>
    <t>305100</t>
  </si>
  <si>
    <t>305101</t>
  </si>
  <si>
    <t>305102</t>
  </si>
  <si>
    <t>30E059</t>
  </si>
  <si>
    <t>30E062</t>
  </si>
  <si>
    <t>30E076</t>
  </si>
  <si>
    <t>PREMIER REHAB AND HEALTHCARE</t>
  </si>
  <si>
    <t>HANOVER HILL HEALTH CARE CENTER</t>
  </si>
  <si>
    <t>HAVENWOOD-HERITAGE HEIGHTS</t>
  </si>
  <si>
    <t>DOVER CENTER FOR HEALTH &amp; REHABILITATION</t>
  </si>
  <si>
    <t>HANOVER TERRACE HEALTH AND REHABILITATION CENTER</t>
  </si>
  <si>
    <t>EDGEWOOD CENTRE (THE)</t>
  </si>
  <si>
    <t>ROCHESTER MANOR</t>
  </si>
  <si>
    <t>MAPLE LEAF HEALTH CARE CENTER</t>
  </si>
  <si>
    <t>HACKETT HILL HEALTHCARE CENTER</t>
  </si>
  <si>
    <t>PLEASANT VALLEY NURSING CENTER</t>
  </si>
  <si>
    <t>LACONIA REHABILITATION CENTER</t>
  </si>
  <si>
    <t>ELM WOOD CENTER AT CLAREMONT</t>
  </si>
  <si>
    <t>WARDE HEALTH CENTER</t>
  </si>
  <si>
    <t>GOLDEN VIEW HEALTH CARE CENTER</t>
  </si>
  <si>
    <t>PLEASANT VIEW CENTER</t>
  </si>
  <si>
    <t>ROCKINGHAM COUNTY NURSING HOME</t>
  </si>
  <si>
    <t>RIVERSIDE REST HOME</t>
  </si>
  <si>
    <t>HILLSBOROUGH COUNTY NURSING HOME</t>
  </si>
  <si>
    <t>RIVERWOODS AT EXETER</t>
  </si>
  <si>
    <t>LEBANON CENTER, GENESIS HEALTHCARE</t>
  </si>
  <si>
    <t>KEENE  CENTER, GENESIS HEALTHCARE</t>
  </si>
  <si>
    <t>RIDGEWOOD CENTER, GENESIS HEALTHCARE</t>
  </si>
  <si>
    <t>GRAFTON COUNTY NURSING HOME</t>
  </si>
  <si>
    <t>CHESHIRE COUNTY HOME</t>
  </si>
  <si>
    <t>OCEANSIDE SKILLED NURSING AND REHABILITATION</t>
  </si>
  <si>
    <t>MERRIMACK COUNTY NURSING HOME</t>
  </si>
  <si>
    <t>SALEMHAVEN</t>
  </si>
  <si>
    <t>PHEASANT WOOD CENTER</t>
  </si>
  <si>
    <t>BEDFORD HILLS CENTER</t>
  </si>
  <si>
    <t>CRESTWOOD CENTER</t>
  </si>
  <si>
    <t>ALPINE HEALTHCARE CENTER</t>
  </si>
  <si>
    <t>PRESIDENTIAL OAKS</t>
  </si>
  <si>
    <t>EXETER CENTER</t>
  </si>
  <si>
    <t>APPLEWOOD CENTER</t>
  </si>
  <si>
    <t>SAINT VINCENT REHABILITATION &amp; NURSING CENTER</t>
  </si>
  <si>
    <t>MOUNT CARMEL REHABILITATION AND NURSING CENTER</t>
  </si>
  <si>
    <t>THE ELMS CENTER</t>
  </si>
  <si>
    <t>SAINT ANN REHABILITATION AND NURSING CENTER</t>
  </si>
  <si>
    <t>SAINT FRANCIS REHABILITATION AND NURSING CENTER</t>
  </si>
  <si>
    <t>SAINT TERESA REHABILITATION &amp; NURSING CENTER</t>
  </si>
  <si>
    <t>JAFFREY REHABILITATION AND NURSING CENTER</t>
  </si>
  <si>
    <t>HOLY CROSS HEALTH CENTER</t>
  </si>
  <si>
    <t>MOUNTAIN RIDGE CENTER, GENESIS HEALTHCARE</t>
  </si>
  <si>
    <t>COUNTRY VILLAGE CENTER, GENESIS HEALTHCARE</t>
  </si>
  <si>
    <t>LAFAYETTE CENTER</t>
  </si>
  <si>
    <t>HARRIS HILL CENTER, GENESIS HEALTHCARE</t>
  </si>
  <si>
    <t>VILLA CREST</t>
  </si>
  <si>
    <t>EPSOM HEALTHCARE CENTER</t>
  </si>
  <si>
    <t>BIRCH HEALTHCARE CENTER</t>
  </si>
  <si>
    <t>CEDAR HEALTHCARE CENTER</t>
  </si>
  <si>
    <t>WOLFEBORO BAY CENTER</t>
  </si>
  <si>
    <t>MINERAL SPRINGS</t>
  </si>
  <si>
    <t>LANGDON PLACE OF KEENE</t>
  </si>
  <si>
    <t>BEDFORD NURSING &amp; REHABILITATION CENTER</t>
  </si>
  <si>
    <t>MOUNTAIN VIEW COMMUNITY</t>
  </si>
  <si>
    <t>ST JOSEPH RESIDENCE</t>
  </si>
  <si>
    <t>LANGDON PLACE OF DOVER</t>
  </si>
  <si>
    <t>COLONIAL POPLIN NURSING HOME</t>
  </si>
  <si>
    <t>HILLSBORO HOUSE NURSING HOME</t>
  </si>
  <si>
    <t>SULLIVAN COUNTY HEALTH CARE</t>
  </si>
  <si>
    <t>MORRISON NURSING HOME</t>
  </si>
  <si>
    <t>DERRY CENTER FOR REHABILITATION AND HEALTHCARE</t>
  </si>
  <si>
    <t>BEL-AIR NURSING AND REHAB CENTER INC</t>
  </si>
  <si>
    <t>WOODLAWN CARE CENTER</t>
  </si>
  <si>
    <t>WEBSTER AT RYE</t>
  </si>
  <si>
    <t>FAIRVIEW NURSING HOME</t>
  </si>
  <si>
    <t>BELKNAP COUNTY NURSING HOME</t>
  </si>
  <si>
    <t>COOS COUNTY NURSING HOME</t>
  </si>
  <si>
    <t>GLENCLIFF HOME FOR THE ELDERLY</t>
  </si>
  <si>
    <t>MERRIMAN HOUSE</t>
  </si>
  <si>
    <t>COOS COUNTY NURSING HOSPITAL</t>
  </si>
  <si>
    <t>SALEM</t>
  </si>
  <si>
    <t>NEWPORT</t>
  </si>
  <si>
    <t>CONCORD</t>
  </si>
  <si>
    <t>CLAREMONT</t>
  </si>
  <si>
    <t>FREMONT</t>
  </si>
  <si>
    <t>LANCASTER</t>
  </si>
  <si>
    <t>MANCHESTER</t>
  </si>
  <si>
    <t>MILFORD</t>
  </si>
  <si>
    <t>WINDHAM</t>
  </si>
  <si>
    <t>DOVER</t>
  </si>
  <si>
    <t>HUDSON</t>
  </si>
  <si>
    <t>FRANKLIN</t>
  </si>
  <si>
    <t>HILLSBORO</t>
  </si>
  <si>
    <t>LEBANON</t>
  </si>
  <si>
    <t>WINCHESTER</t>
  </si>
  <si>
    <t>BEDFORD</t>
  </si>
  <si>
    <t>HANOVER</t>
  </si>
  <si>
    <t>ROCHESTER</t>
  </si>
  <si>
    <t>HAMPTON</t>
  </si>
  <si>
    <t>WESTMORELAND</t>
  </si>
  <si>
    <t>BERLIN</t>
  </si>
  <si>
    <t>NASHUA</t>
  </si>
  <si>
    <t>PORTSMOUTH</t>
  </si>
  <si>
    <t>DERRY</t>
  </si>
  <si>
    <t>LACONIA</t>
  </si>
  <si>
    <t>MEREDITH</t>
  </si>
  <si>
    <t>BRENTWOOD</t>
  </si>
  <si>
    <t>GOFFSTOWN</t>
  </si>
  <si>
    <t>EXETER</t>
  </si>
  <si>
    <t>KEENE</t>
  </si>
  <si>
    <t>NORTH HAVERHILL</t>
  </si>
  <si>
    <t>BOSCAWEN</t>
  </si>
  <si>
    <t>PETERBOROUGH</t>
  </si>
  <si>
    <t>JAFFREY</t>
  </si>
  <si>
    <t>FRANCONIA</t>
  </si>
  <si>
    <t>EPSOM</t>
  </si>
  <si>
    <t>WOLFEBORO</t>
  </si>
  <si>
    <t>NORTH CONWAY</t>
  </si>
  <si>
    <t>OSSIPEE</t>
  </si>
  <si>
    <t>UNITY</t>
  </si>
  <si>
    <t>WHITEFIELD</t>
  </si>
  <si>
    <t>RYE</t>
  </si>
  <si>
    <t>GLENCLIFF</t>
  </si>
  <si>
    <t>WEST STEWARTSTOWN</t>
  </si>
  <si>
    <t>Carroll</t>
  </si>
  <si>
    <t>Hillsborough</t>
  </si>
  <si>
    <t>Sullivan</t>
  </si>
  <si>
    <t>Merrimack</t>
  </si>
  <si>
    <t>Strafford</t>
  </si>
  <si>
    <t>Grafton</t>
  </si>
  <si>
    <t>Rockingham</t>
  </si>
  <si>
    <t>Belknap</t>
  </si>
  <si>
    <t>Cheshire</t>
  </si>
  <si>
    <t>Coos</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</si>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</sst>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72" totalsRowShown="0" headerRowDxfId="136">
  <autoFilter ref="A1:AG72" xr:uid="{F6C3CB19-CE12-4B14-8BE9-BE2DA56924F3}"/>
  <sortState xmlns:xlrd2="http://schemas.microsoft.com/office/spreadsheetml/2017/richdata2" ref="A2:AG72">
    <sortCondition ref="A1:A72"/>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72" totalsRowShown="0" headerRowDxfId="107">
  <autoFilter ref="A1:AN72" xr:uid="{F6C3CB19-CE12-4B14-8BE9-BE2DA56924F3}"/>
  <sortState xmlns:xlrd2="http://schemas.microsoft.com/office/spreadsheetml/2017/richdata2" ref="A2:AN72">
    <sortCondition ref="A1:A72"/>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72" totalsRowShown="0" headerRowDxfId="71">
  <autoFilter ref="A1:AI72" xr:uid="{0BC5ADF1-15D4-4F74-902E-CBC634AC45F1}"/>
  <sortState xmlns:xlrd2="http://schemas.microsoft.com/office/spreadsheetml/2017/richdata2" ref="A2:AI72">
    <sortCondition ref="A1:A72"/>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371"/>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253</v>
      </c>
      <c r="B1" s="29" t="s">
        <v>320</v>
      </c>
      <c r="C1" s="29" t="s">
        <v>321</v>
      </c>
      <c r="D1" s="29" t="s">
        <v>293</v>
      </c>
      <c r="E1" s="29" t="s">
        <v>294</v>
      </c>
      <c r="F1" s="29" t="s">
        <v>249</v>
      </c>
      <c r="G1" s="29" t="s">
        <v>295</v>
      </c>
      <c r="H1" s="29" t="s">
        <v>263</v>
      </c>
      <c r="I1" s="29" t="s">
        <v>296</v>
      </c>
      <c r="J1" s="29" t="s">
        <v>297</v>
      </c>
      <c r="K1" s="29" t="s">
        <v>298</v>
      </c>
      <c r="L1" s="29" t="s">
        <v>299</v>
      </c>
      <c r="M1" s="29" t="s">
        <v>300</v>
      </c>
      <c r="N1" s="29" t="s">
        <v>301</v>
      </c>
      <c r="O1" s="29" t="s">
        <v>302</v>
      </c>
      <c r="P1" s="29" t="s">
        <v>304</v>
      </c>
      <c r="Q1" s="29" t="s">
        <v>303</v>
      </c>
      <c r="R1" s="29" t="s">
        <v>305</v>
      </c>
      <c r="S1" s="29" t="s">
        <v>306</v>
      </c>
      <c r="T1" s="29" t="s">
        <v>307</v>
      </c>
      <c r="U1" s="29" t="s">
        <v>308</v>
      </c>
      <c r="V1" s="29" t="s">
        <v>309</v>
      </c>
      <c r="W1" s="29" t="s">
        <v>310</v>
      </c>
      <c r="X1" s="29" t="s">
        <v>311</v>
      </c>
      <c r="Y1" s="29" t="s">
        <v>312</v>
      </c>
      <c r="Z1" s="29" t="s">
        <v>313</v>
      </c>
      <c r="AA1" s="29" t="s">
        <v>314</v>
      </c>
      <c r="AB1" s="29" t="s">
        <v>315</v>
      </c>
      <c r="AC1" s="29" t="s">
        <v>316</v>
      </c>
      <c r="AD1" s="29" t="s">
        <v>317</v>
      </c>
      <c r="AE1" s="29" t="s">
        <v>318</v>
      </c>
      <c r="AF1" s="29" t="s">
        <v>319</v>
      </c>
      <c r="AG1" s="31" t="s">
        <v>247</v>
      </c>
    </row>
    <row r="2" spans="1:34" x14ac:dyDescent="0.25">
      <c r="A2" t="s">
        <v>225</v>
      </c>
      <c r="B2" t="s">
        <v>101</v>
      </c>
      <c r="C2" t="s">
        <v>171</v>
      </c>
      <c r="D2" t="s">
        <v>194</v>
      </c>
      <c r="E2" s="32">
        <v>75.644444444444446</v>
      </c>
      <c r="F2" s="32">
        <v>3.2231198589894245</v>
      </c>
      <c r="G2" s="32">
        <v>3.0001321974148065</v>
      </c>
      <c r="H2" s="32">
        <v>0.55305522914218574</v>
      </c>
      <c r="I2" s="32">
        <v>0.43473854289071678</v>
      </c>
      <c r="J2" s="32">
        <v>243.81111111111113</v>
      </c>
      <c r="K2" s="32">
        <v>226.94333333333336</v>
      </c>
      <c r="L2" s="32">
        <v>41.835555555555558</v>
      </c>
      <c r="M2" s="32">
        <v>32.885555555555555</v>
      </c>
      <c r="N2" s="32">
        <v>4.4455555555555559</v>
      </c>
      <c r="O2" s="32">
        <v>4.5044444444444443</v>
      </c>
      <c r="P2" s="32">
        <v>19.966666666666658</v>
      </c>
      <c r="Q2" s="32">
        <v>12.048888888888882</v>
      </c>
      <c r="R2" s="32">
        <v>7.9177777777777765</v>
      </c>
      <c r="S2" s="32">
        <v>182.00888888888889</v>
      </c>
      <c r="T2" s="32">
        <v>123.30999999999996</v>
      </c>
      <c r="U2" s="32">
        <v>0</v>
      </c>
      <c r="V2" s="32">
        <v>58.698888888888938</v>
      </c>
      <c r="W2" s="32">
        <v>0</v>
      </c>
      <c r="X2" s="32">
        <v>0</v>
      </c>
      <c r="Y2" s="32">
        <v>0</v>
      </c>
      <c r="Z2" s="32">
        <v>0</v>
      </c>
      <c r="AA2" s="32">
        <v>0</v>
      </c>
      <c r="AB2" s="32">
        <v>0</v>
      </c>
      <c r="AC2" s="32">
        <v>0</v>
      </c>
      <c r="AD2" s="32">
        <v>0</v>
      </c>
      <c r="AE2" s="32">
        <v>0</v>
      </c>
      <c r="AF2" t="s">
        <v>30</v>
      </c>
      <c r="AG2">
        <v>1</v>
      </c>
      <c r="AH2"/>
    </row>
    <row r="3" spans="1:34" x14ac:dyDescent="0.25">
      <c r="A3" t="s">
        <v>225</v>
      </c>
      <c r="B3" t="s">
        <v>104</v>
      </c>
      <c r="C3" t="s">
        <v>156</v>
      </c>
      <c r="D3" t="s">
        <v>194</v>
      </c>
      <c r="E3" s="32">
        <v>68.077777777777783</v>
      </c>
      <c r="F3" s="32">
        <v>3.216739023992166</v>
      </c>
      <c r="G3" s="32">
        <v>3.0064582993308311</v>
      </c>
      <c r="H3" s="32">
        <v>0.60139056634568311</v>
      </c>
      <c r="I3" s="32">
        <v>0.41516566019259021</v>
      </c>
      <c r="J3" s="32">
        <v>218.98844444444447</v>
      </c>
      <c r="K3" s="32">
        <v>204.67300000000003</v>
      </c>
      <c r="L3" s="32">
        <v>40.94133333333334</v>
      </c>
      <c r="M3" s="32">
        <v>28.263555555555559</v>
      </c>
      <c r="N3" s="32">
        <v>8.8888888888888893</v>
      </c>
      <c r="O3" s="32">
        <v>3.7888888888888888</v>
      </c>
      <c r="P3" s="32">
        <v>59.658666666666662</v>
      </c>
      <c r="Q3" s="32">
        <v>58.020999999999994</v>
      </c>
      <c r="R3" s="32">
        <v>1.6376666666666666</v>
      </c>
      <c r="S3" s="32">
        <v>118.38844444444446</v>
      </c>
      <c r="T3" s="32">
        <v>107.7698888888889</v>
      </c>
      <c r="U3" s="32">
        <v>0</v>
      </c>
      <c r="V3" s="32">
        <v>10.618555555555556</v>
      </c>
      <c r="W3" s="32">
        <v>0.32600000000000001</v>
      </c>
      <c r="X3" s="32">
        <v>0</v>
      </c>
      <c r="Y3" s="32">
        <v>0</v>
      </c>
      <c r="Z3" s="32">
        <v>0</v>
      </c>
      <c r="AA3" s="32">
        <v>0</v>
      </c>
      <c r="AB3" s="32">
        <v>0</v>
      </c>
      <c r="AC3" s="32">
        <v>0.32600000000000001</v>
      </c>
      <c r="AD3" s="32">
        <v>0</v>
      </c>
      <c r="AE3" s="32">
        <v>0</v>
      </c>
      <c r="AF3" t="s">
        <v>33</v>
      </c>
      <c r="AG3">
        <v>1</v>
      </c>
      <c r="AH3"/>
    </row>
    <row r="4" spans="1:34" x14ac:dyDescent="0.25">
      <c r="A4" t="s">
        <v>225</v>
      </c>
      <c r="B4" t="s">
        <v>99</v>
      </c>
      <c r="C4" t="s">
        <v>157</v>
      </c>
      <c r="D4" t="s">
        <v>187</v>
      </c>
      <c r="E4" s="32">
        <v>135.17777777777778</v>
      </c>
      <c r="F4" s="32">
        <v>3.5579401611047179</v>
      </c>
      <c r="G4" s="32">
        <v>3.3119505178365936</v>
      </c>
      <c r="H4" s="32">
        <v>0.67686174584908754</v>
      </c>
      <c r="I4" s="32">
        <v>0.48754233108663469</v>
      </c>
      <c r="J4" s="32">
        <v>480.95444444444445</v>
      </c>
      <c r="K4" s="32">
        <v>447.70211111111109</v>
      </c>
      <c r="L4" s="32">
        <v>91.496666666666655</v>
      </c>
      <c r="M4" s="32">
        <v>65.904888888888863</v>
      </c>
      <c r="N4" s="32">
        <v>19.958444444444446</v>
      </c>
      <c r="O4" s="32">
        <v>5.6333333333333337</v>
      </c>
      <c r="P4" s="32">
        <v>115.44044444444444</v>
      </c>
      <c r="Q4" s="32">
        <v>107.77988888888888</v>
      </c>
      <c r="R4" s="32">
        <v>7.6605555555555576</v>
      </c>
      <c r="S4" s="32">
        <v>274.01733333333334</v>
      </c>
      <c r="T4" s="32">
        <v>258.49033333333335</v>
      </c>
      <c r="U4" s="32">
        <v>0.27411111111111114</v>
      </c>
      <c r="V4" s="32">
        <v>15.252888888888892</v>
      </c>
      <c r="W4" s="32">
        <v>7.3375555555555536</v>
      </c>
      <c r="X4" s="32">
        <v>0.31388888888888888</v>
      </c>
      <c r="Y4" s="32">
        <v>0</v>
      </c>
      <c r="Z4" s="32">
        <v>0</v>
      </c>
      <c r="AA4" s="32">
        <v>0</v>
      </c>
      <c r="AB4" s="32">
        <v>0</v>
      </c>
      <c r="AC4" s="32">
        <v>7.0236666666666645</v>
      </c>
      <c r="AD4" s="32">
        <v>0</v>
      </c>
      <c r="AE4" s="32">
        <v>0</v>
      </c>
      <c r="AF4" t="s">
        <v>28</v>
      </c>
      <c r="AG4">
        <v>1</v>
      </c>
      <c r="AH4"/>
    </row>
    <row r="5" spans="1:34" x14ac:dyDescent="0.25">
      <c r="A5" t="s">
        <v>225</v>
      </c>
      <c r="B5" t="s">
        <v>124</v>
      </c>
      <c r="C5" t="s">
        <v>157</v>
      </c>
      <c r="D5" t="s">
        <v>187</v>
      </c>
      <c r="E5" s="32">
        <v>76.87777777777778</v>
      </c>
      <c r="F5" s="32">
        <v>4.2631059401647651</v>
      </c>
      <c r="G5" s="32">
        <v>3.397385460326638</v>
      </c>
      <c r="H5" s="32">
        <v>0.92770631594161035</v>
      </c>
      <c r="I5" s="32">
        <v>0.13153345859228213</v>
      </c>
      <c r="J5" s="32">
        <v>327.73811111111121</v>
      </c>
      <c r="K5" s="32">
        <v>261.18344444444455</v>
      </c>
      <c r="L5" s="32">
        <v>71.320000000000022</v>
      </c>
      <c r="M5" s="32">
        <v>10.112</v>
      </c>
      <c r="N5" s="32">
        <v>55.660888888888913</v>
      </c>
      <c r="O5" s="32">
        <v>5.5471111111111107</v>
      </c>
      <c r="P5" s="32">
        <v>60.450222222222237</v>
      </c>
      <c r="Q5" s="32">
        <v>55.103555555555573</v>
      </c>
      <c r="R5" s="32">
        <v>5.3466666666666667</v>
      </c>
      <c r="S5" s="32">
        <v>195.96788888888895</v>
      </c>
      <c r="T5" s="32">
        <v>192.88977777777785</v>
      </c>
      <c r="U5" s="32">
        <v>0</v>
      </c>
      <c r="V5" s="32">
        <v>3.0781111111111112</v>
      </c>
      <c r="W5" s="32">
        <v>38.271222222222221</v>
      </c>
      <c r="X5" s="32">
        <v>1.4333333333333333</v>
      </c>
      <c r="Y5" s="32">
        <v>0.84444444444444444</v>
      </c>
      <c r="Z5" s="32">
        <v>0</v>
      </c>
      <c r="AA5" s="32">
        <v>6.55</v>
      </c>
      <c r="AB5" s="32">
        <v>0</v>
      </c>
      <c r="AC5" s="32">
        <v>29.443444444444442</v>
      </c>
      <c r="AD5" s="32">
        <v>0</v>
      </c>
      <c r="AE5" s="32">
        <v>0</v>
      </c>
      <c r="AF5" t="s">
        <v>53</v>
      </c>
      <c r="AG5">
        <v>1</v>
      </c>
      <c r="AH5"/>
    </row>
    <row r="6" spans="1:34" x14ac:dyDescent="0.25">
      <c r="A6" t="s">
        <v>225</v>
      </c>
      <c r="B6" t="s">
        <v>133</v>
      </c>
      <c r="C6" t="s">
        <v>169</v>
      </c>
      <c r="D6" t="s">
        <v>187</v>
      </c>
      <c r="E6" s="32">
        <v>31.488888888888887</v>
      </c>
      <c r="F6" s="32">
        <v>4.4234297812279468</v>
      </c>
      <c r="G6" s="32">
        <v>4.1551693719124918</v>
      </c>
      <c r="H6" s="32">
        <v>0.60435779816513779</v>
      </c>
      <c r="I6" s="32">
        <v>0.33609738884968249</v>
      </c>
      <c r="J6" s="32">
        <v>139.28888888888889</v>
      </c>
      <c r="K6" s="32">
        <v>130.84166666666667</v>
      </c>
      <c r="L6" s="32">
        <v>19.030555555555559</v>
      </c>
      <c r="M6" s="32">
        <v>10.583333333333334</v>
      </c>
      <c r="N6" s="32">
        <v>0</v>
      </c>
      <c r="O6" s="32">
        <v>8.4472222222222229</v>
      </c>
      <c r="P6" s="32">
        <v>31.147222222222222</v>
      </c>
      <c r="Q6" s="32">
        <v>31.147222222222222</v>
      </c>
      <c r="R6" s="32">
        <v>0</v>
      </c>
      <c r="S6" s="32">
        <v>89.111111111111114</v>
      </c>
      <c r="T6" s="32">
        <v>89.111111111111114</v>
      </c>
      <c r="U6" s="32">
        <v>0</v>
      </c>
      <c r="V6" s="32">
        <v>0</v>
      </c>
      <c r="W6" s="32">
        <v>0</v>
      </c>
      <c r="X6" s="32">
        <v>0</v>
      </c>
      <c r="Y6" s="32">
        <v>0</v>
      </c>
      <c r="Z6" s="32">
        <v>0</v>
      </c>
      <c r="AA6" s="32">
        <v>0</v>
      </c>
      <c r="AB6" s="32">
        <v>0</v>
      </c>
      <c r="AC6" s="32">
        <v>0</v>
      </c>
      <c r="AD6" s="32">
        <v>0</v>
      </c>
      <c r="AE6" s="32">
        <v>0</v>
      </c>
      <c r="AF6" t="s">
        <v>62</v>
      </c>
      <c r="AG6">
        <v>1</v>
      </c>
      <c r="AH6"/>
    </row>
    <row r="7" spans="1:34" x14ac:dyDescent="0.25">
      <c r="A7" t="s">
        <v>225</v>
      </c>
      <c r="B7" t="s">
        <v>137</v>
      </c>
      <c r="C7" t="s">
        <v>166</v>
      </c>
      <c r="D7" t="s">
        <v>193</v>
      </c>
      <c r="E7" s="32">
        <v>58.4</v>
      </c>
      <c r="F7" s="32">
        <v>5.3856925418569253</v>
      </c>
      <c r="G7" s="32">
        <v>5.3009665144596658</v>
      </c>
      <c r="H7" s="32">
        <v>0.47154109589041099</v>
      </c>
      <c r="I7" s="32">
        <v>0.38681506849315067</v>
      </c>
      <c r="J7" s="32">
        <v>314.52444444444444</v>
      </c>
      <c r="K7" s="32">
        <v>309.57644444444446</v>
      </c>
      <c r="L7" s="32">
        <v>27.538</v>
      </c>
      <c r="M7" s="32">
        <v>22.59</v>
      </c>
      <c r="N7" s="32">
        <v>4.9479999999999995</v>
      </c>
      <c r="O7" s="32">
        <v>0</v>
      </c>
      <c r="P7" s="32">
        <v>46.773111111111113</v>
      </c>
      <c r="Q7" s="32">
        <v>46.773111111111113</v>
      </c>
      <c r="R7" s="32">
        <v>0</v>
      </c>
      <c r="S7" s="32">
        <v>240.21333333333331</v>
      </c>
      <c r="T7" s="32">
        <v>206.87933333333334</v>
      </c>
      <c r="U7" s="32">
        <v>0</v>
      </c>
      <c r="V7" s="32">
        <v>33.333999999999982</v>
      </c>
      <c r="W7" s="32">
        <v>13.333333333333332</v>
      </c>
      <c r="X7" s="32">
        <v>1.6666666666666667</v>
      </c>
      <c r="Y7" s="32">
        <v>0</v>
      </c>
      <c r="Z7" s="32">
        <v>0</v>
      </c>
      <c r="AA7" s="32">
        <v>11.666666666666666</v>
      </c>
      <c r="AB7" s="32">
        <v>0</v>
      </c>
      <c r="AC7" s="32">
        <v>0</v>
      </c>
      <c r="AD7" s="32">
        <v>0</v>
      </c>
      <c r="AE7" s="32">
        <v>0</v>
      </c>
      <c r="AF7" t="s">
        <v>66</v>
      </c>
      <c r="AG7">
        <v>1</v>
      </c>
      <c r="AH7"/>
    </row>
    <row r="8" spans="1:34" x14ac:dyDescent="0.25">
      <c r="A8" t="s">
        <v>225</v>
      </c>
      <c r="B8" t="s">
        <v>119</v>
      </c>
      <c r="C8" t="s">
        <v>159</v>
      </c>
      <c r="D8" t="s">
        <v>190</v>
      </c>
      <c r="E8" s="32">
        <v>50.644444444444446</v>
      </c>
      <c r="F8" s="32">
        <v>3.4660596752961816</v>
      </c>
      <c r="G8" s="32">
        <v>3.0446906537955236</v>
      </c>
      <c r="H8" s="32">
        <v>0.36555506801228599</v>
      </c>
      <c r="I8" s="32">
        <v>4.1509433962264149E-2</v>
      </c>
      <c r="J8" s="32">
        <v>175.53666666666663</v>
      </c>
      <c r="K8" s="32">
        <v>154.19666666666663</v>
      </c>
      <c r="L8" s="32">
        <v>18.513333333333328</v>
      </c>
      <c r="M8" s="32">
        <v>2.1022222222222222</v>
      </c>
      <c r="N8" s="32">
        <v>9.7366666666666664</v>
      </c>
      <c r="O8" s="32">
        <v>6.6744444444444415</v>
      </c>
      <c r="P8" s="32">
        <v>33.86888888888889</v>
      </c>
      <c r="Q8" s="32">
        <v>28.939999999999998</v>
      </c>
      <c r="R8" s="32">
        <v>4.9288888888888902</v>
      </c>
      <c r="S8" s="32">
        <v>123.15444444444442</v>
      </c>
      <c r="T8" s="32">
        <v>101.62888888888887</v>
      </c>
      <c r="U8" s="32">
        <v>14.272222222222222</v>
      </c>
      <c r="V8" s="32">
        <v>7.2533333333333303</v>
      </c>
      <c r="W8" s="32">
        <v>0</v>
      </c>
      <c r="X8" s="32">
        <v>0</v>
      </c>
      <c r="Y8" s="32">
        <v>0</v>
      </c>
      <c r="Z8" s="32">
        <v>0</v>
      </c>
      <c r="AA8" s="32">
        <v>0</v>
      </c>
      <c r="AB8" s="32">
        <v>0</v>
      </c>
      <c r="AC8" s="32">
        <v>0</v>
      </c>
      <c r="AD8" s="32">
        <v>0</v>
      </c>
      <c r="AE8" s="32">
        <v>0</v>
      </c>
      <c r="AF8" t="s">
        <v>48</v>
      </c>
      <c r="AG8">
        <v>1</v>
      </c>
      <c r="AH8"/>
    </row>
    <row r="9" spans="1:34" x14ac:dyDescent="0.25">
      <c r="A9" t="s">
        <v>225</v>
      </c>
      <c r="B9" t="s">
        <v>120</v>
      </c>
      <c r="C9" t="s">
        <v>164</v>
      </c>
      <c r="D9" t="s">
        <v>192</v>
      </c>
      <c r="E9" s="32">
        <v>75.63333333333334</v>
      </c>
      <c r="F9" s="32">
        <v>3.6746731306008513</v>
      </c>
      <c r="G9" s="32">
        <v>3.4467166152490081</v>
      </c>
      <c r="H9" s="32">
        <v>0.79879535771999421</v>
      </c>
      <c r="I9" s="32">
        <v>0.6461436756280301</v>
      </c>
      <c r="J9" s="32">
        <v>277.92777777777775</v>
      </c>
      <c r="K9" s="32">
        <v>260.68666666666667</v>
      </c>
      <c r="L9" s="32">
        <v>60.415555555555571</v>
      </c>
      <c r="M9" s="32">
        <v>48.870000000000012</v>
      </c>
      <c r="N9" s="32">
        <v>5.8566666666666674</v>
      </c>
      <c r="O9" s="32">
        <v>5.6888888888888891</v>
      </c>
      <c r="P9" s="32">
        <v>73.87222222222222</v>
      </c>
      <c r="Q9" s="32">
        <v>68.176666666666662</v>
      </c>
      <c r="R9" s="32">
        <v>5.6955555555555568</v>
      </c>
      <c r="S9" s="32">
        <v>143.63999999999999</v>
      </c>
      <c r="T9" s="32">
        <v>108.40444444444442</v>
      </c>
      <c r="U9" s="32">
        <v>4.5844444444444443</v>
      </c>
      <c r="V9" s="32">
        <v>30.651111111111121</v>
      </c>
      <c r="W9" s="32">
        <v>0</v>
      </c>
      <c r="X9" s="32">
        <v>0</v>
      </c>
      <c r="Y9" s="32">
        <v>0</v>
      </c>
      <c r="Z9" s="32">
        <v>0</v>
      </c>
      <c r="AA9" s="32">
        <v>0</v>
      </c>
      <c r="AB9" s="32">
        <v>0</v>
      </c>
      <c r="AC9" s="32">
        <v>0</v>
      </c>
      <c r="AD9" s="32">
        <v>0</v>
      </c>
      <c r="AE9" s="32">
        <v>0</v>
      </c>
      <c r="AF9" t="s">
        <v>49</v>
      </c>
      <c r="AG9">
        <v>1</v>
      </c>
      <c r="AH9"/>
    </row>
    <row r="10" spans="1:34" x14ac:dyDescent="0.25">
      <c r="A10" t="s">
        <v>225</v>
      </c>
      <c r="B10" t="s">
        <v>94</v>
      </c>
      <c r="C10" t="s">
        <v>161</v>
      </c>
      <c r="D10" t="s">
        <v>194</v>
      </c>
      <c r="E10" s="32">
        <v>94.844444444444449</v>
      </c>
      <c r="F10" s="32">
        <v>4.9145677132146206</v>
      </c>
      <c r="G10" s="32">
        <v>4.4729674320524841</v>
      </c>
      <c r="H10" s="32">
        <v>0.84553655107778825</v>
      </c>
      <c r="I10" s="32">
        <v>0.45735707591377722</v>
      </c>
      <c r="J10" s="32">
        <v>466.11944444444447</v>
      </c>
      <c r="K10" s="32">
        <v>424.23611111111114</v>
      </c>
      <c r="L10" s="32">
        <v>80.194444444444457</v>
      </c>
      <c r="M10" s="32">
        <v>43.377777777777808</v>
      </c>
      <c r="N10" s="32">
        <v>31.661111111111101</v>
      </c>
      <c r="O10" s="32">
        <v>5.1555555555555559</v>
      </c>
      <c r="P10" s="32">
        <v>112.98611111111111</v>
      </c>
      <c r="Q10" s="32">
        <v>107.91944444444445</v>
      </c>
      <c r="R10" s="32">
        <v>5.0666666666666664</v>
      </c>
      <c r="S10" s="32">
        <v>272.93888888888887</v>
      </c>
      <c r="T10" s="32">
        <v>267.4111111111111</v>
      </c>
      <c r="U10" s="32">
        <v>0</v>
      </c>
      <c r="V10" s="32">
        <v>5.5277777777777777</v>
      </c>
      <c r="W10" s="32">
        <v>113.46111111111111</v>
      </c>
      <c r="X10" s="32">
        <v>0</v>
      </c>
      <c r="Y10" s="32">
        <v>0</v>
      </c>
      <c r="Z10" s="32">
        <v>0</v>
      </c>
      <c r="AA10" s="32">
        <v>53.852777777777774</v>
      </c>
      <c r="AB10" s="32">
        <v>0</v>
      </c>
      <c r="AC10" s="32">
        <v>59.608333333333334</v>
      </c>
      <c r="AD10" s="32">
        <v>0</v>
      </c>
      <c r="AE10" s="32">
        <v>0</v>
      </c>
      <c r="AF10" t="s">
        <v>23</v>
      </c>
      <c r="AG10">
        <v>1</v>
      </c>
      <c r="AH10"/>
    </row>
    <row r="11" spans="1:34" x14ac:dyDescent="0.25">
      <c r="A11" t="s">
        <v>225</v>
      </c>
      <c r="B11" t="s">
        <v>128</v>
      </c>
      <c r="C11" t="s">
        <v>146</v>
      </c>
      <c r="D11" t="s">
        <v>192</v>
      </c>
      <c r="E11" s="32">
        <v>39.333333333333336</v>
      </c>
      <c r="F11" s="32">
        <v>3.5055932203389824</v>
      </c>
      <c r="G11" s="32">
        <v>3.2886440677966098</v>
      </c>
      <c r="H11" s="32">
        <v>0.64102824858757046</v>
      </c>
      <c r="I11" s="32">
        <v>0.42407909604519761</v>
      </c>
      <c r="J11" s="32">
        <v>137.88666666666666</v>
      </c>
      <c r="K11" s="32">
        <v>129.35333333333332</v>
      </c>
      <c r="L11" s="32">
        <v>25.213777777777771</v>
      </c>
      <c r="M11" s="32">
        <v>16.68044444444444</v>
      </c>
      <c r="N11" s="32">
        <v>0</v>
      </c>
      <c r="O11" s="32">
        <v>8.5333333333333332</v>
      </c>
      <c r="P11" s="32">
        <v>32.947555555555553</v>
      </c>
      <c r="Q11" s="32">
        <v>32.947555555555553</v>
      </c>
      <c r="R11" s="32">
        <v>0</v>
      </c>
      <c r="S11" s="32">
        <v>79.725333333333339</v>
      </c>
      <c r="T11" s="32">
        <v>64.167111111111112</v>
      </c>
      <c r="U11" s="32">
        <v>0</v>
      </c>
      <c r="V11" s="32">
        <v>15.55822222222222</v>
      </c>
      <c r="W11" s="32">
        <v>18.298888888888897</v>
      </c>
      <c r="X11" s="32">
        <v>0</v>
      </c>
      <c r="Y11" s="32">
        <v>0</v>
      </c>
      <c r="Z11" s="32">
        <v>0</v>
      </c>
      <c r="AA11" s="32">
        <v>0</v>
      </c>
      <c r="AB11" s="32">
        <v>0</v>
      </c>
      <c r="AC11" s="32">
        <v>18.298888888888897</v>
      </c>
      <c r="AD11" s="32">
        <v>0</v>
      </c>
      <c r="AE11" s="32">
        <v>0</v>
      </c>
      <c r="AF11" t="s">
        <v>57</v>
      </c>
      <c r="AG11">
        <v>1</v>
      </c>
      <c r="AH11"/>
    </row>
    <row r="12" spans="1:34" x14ac:dyDescent="0.25">
      <c r="A12" t="s">
        <v>225</v>
      </c>
      <c r="B12" t="s">
        <v>138</v>
      </c>
      <c r="C12" t="s">
        <v>162</v>
      </c>
      <c r="D12" t="s">
        <v>195</v>
      </c>
      <c r="E12" s="32">
        <v>66.533333333333331</v>
      </c>
      <c r="F12" s="32">
        <v>5.4340180360721444</v>
      </c>
      <c r="G12" s="32">
        <v>5.230277221108885</v>
      </c>
      <c r="H12" s="32">
        <v>1.170799933199733</v>
      </c>
      <c r="I12" s="32">
        <v>0.96705911823647295</v>
      </c>
      <c r="J12" s="32">
        <v>361.54333333333335</v>
      </c>
      <c r="K12" s="32">
        <v>347.98777777777781</v>
      </c>
      <c r="L12" s="32">
        <v>77.897222222222226</v>
      </c>
      <c r="M12" s="32">
        <v>64.341666666666669</v>
      </c>
      <c r="N12" s="32">
        <v>10.166666666666666</v>
      </c>
      <c r="O12" s="32">
        <v>3.3888888888888888</v>
      </c>
      <c r="P12" s="32">
        <v>23.833333333333332</v>
      </c>
      <c r="Q12" s="32">
        <v>23.833333333333332</v>
      </c>
      <c r="R12" s="32">
        <v>0</v>
      </c>
      <c r="S12" s="32">
        <v>259.8127777777778</v>
      </c>
      <c r="T12" s="32">
        <v>211.99611111111113</v>
      </c>
      <c r="U12" s="32">
        <v>0</v>
      </c>
      <c r="V12" s="32">
        <v>47.81666666666667</v>
      </c>
      <c r="W12" s="32">
        <v>33.674999999999997</v>
      </c>
      <c r="X12" s="32">
        <v>0</v>
      </c>
      <c r="Y12" s="32">
        <v>0</v>
      </c>
      <c r="Z12" s="32">
        <v>0</v>
      </c>
      <c r="AA12" s="32">
        <v>13.144444444444444</v>
      </c>
      <c r="AB12" s="32">
        <v>0</v>
      </c>
      <c r="AC12" s="32">
        <v>20.530555555555555</v>
      </c>
      <c r="AD12" s="32">
        <v>0</v>
      </c>
      <c r="AE12" s="32">
        <v>0</v>
      </c>
      <c r="AF12" t="s">
        <v>67</v>
      </c>
      <c r="AG12">
        <v>1</v>
      </c>
      <c r="AH12"/>
    </row>
    <row r="13" spans="1:34" x14ac:dyDescent="0.25">
      <c r="A13" t="s">
        <v>225</v>
      </c>
      <c r="B13" t="s">
        <v>141</v>
      </c>
      <c r="C13" t="s">
        <v>185</v>
      </c>
      <c r="D13" t="s">
        <v>195</v>
      </c>
      <c r="E13" s="32">
        <v>55.177777777777777</v>
      </c>
      <c r="F13" s="32">
        <v>4.9525775271848573</v>
      </c>
      <c r="G13" s="32">
        <v>4.5728453483689089</v>
      </c>
      <c r="H13" s="32">
        <v>1.1631091421667339</v>
      </c>
      <c r="I13" s="32">
        <v>0.78337696335078533</v>
      </c>
      <c r="J13" s="32">
        <v>273.27222222222224</v>
      </c>
      <c r="K13" s="32">
        <v>252.31944444444446</v>
      </c>
      <c r="L13" s="32">
        <v>64.177777777777777</v>
      </c>
      <c r="M13" s="32">
        <v>43.225000000000001</v>
      </c>
      <c r="N13" s="32">
        <v>16.486111111111111</v>
      </c>
      <c r="O13" s="32">
        <v>4.4666666666666668</v>
      </c>
      <c r="P13" s="32">
        <v>29.183333333333334</v>
      </c>
      <c r="Q13" s="32">
        <v>29.183333333333334</v>
      </c>
      <c r="R13" s="32">
        <v>0</v>
      </c>
      <c r="S13" s="32">
        <v>179.91111111111113</v>
      </c>
      <c r="T13" s="32">
        <v>166.14444444444445</v>
      </c>
      <c r="U13" s="32">
        <v>0</v>
      </c>
      <c r="V13" s="32">
        <v>13.766666666666667</v>
      </c>
      <c r="W13" s="32">
        <v>30.905555555555555</v>
      </c>
      <c r="X13" s="32">
        <v>0</v>
      </c>
      <c r="Y13" s="32">
        <v>0</v>
      </c>
      <c r="Z13" s="32">
        <v>0</v>
      </c>
      <c r="AA13" s="32">
        <v>10.258333333333333</v>
      </c>
      <c r="AB13" s="32">
        <v>0</v>
      </c>
      <c r="AC13" s="32">
        <v>20.647222222222222</v>
      </c>
      <c r="AD13" s="32">
        <v>0</v>
      </c>
      <c r="AE13" s="32">
        <v>0</v>
      </c>
      <c r="AF13" t="s">
        <v>70</v>
      </c>
      <c r="AG13">
        <v>1</v>
      </c>
      <c r="AH13"/>
    </row>
    <row r="14" spans="1:34" x14ac:dyDescent="0.25">
      <c r="A14" t="s">
        <v>225</v>
      </c>
      <c r="B14" t="s">
        <v>114</v>
      </c>
      <c r="C14" t="s">
        <v>147</v>
      </c>
      <c r="D14" t="s">
        <v>195</v>
      </c>
      <c r="E14" s="32">
        <v>72.966666666666669</v>
      </c>
      <c r="F14" s="32">
        <v>3.4203715547434133</v>
      </c>
      <c r="G14" s="32">
        <v>3.1340886249428959</v>
      </c>
      <c r="H14" s="32">
        <v>0.94807522460788785</v>
      </c>
      <c r="I14" s="32">
        <v>0.82199025430181205</v>
      </c>
      <c r="J14" s="32">
        <v>249.57311111111107</v>
      </c>
      <c r="K14" s="32">
        <v>228.68399999999997</v>
      </c>
      <c r="L14" s="32">
        <v>69.177888888888887</v>
      </c>
      <c r="M14" s="32">
        <v>59.977888888888891</v>
      </c>
      <c r="N14" s="32">
        <v>4.0444444444444443</v>
      </c>
      <c r="O14" s="32">
        <v>5.1555555555555559</v>
      </c>
      <c r="P14" s="32">
        <v>41.250333333333323</v>
      </c>
      <c r="Q14" s="32">
        <v>29.561222222222213</v>
      </c>
      <c r="R14" s="32">
        <v>11.68911111111111</v>
      </c>
      <c r="S14" s="32">
        <v>139.14488888888886</v>
      </c>
      <c r="T14" s="32">
        <v>125.26377777777773</v>
      </c>
      <c r="U14" s="32">
        <v>9.5165555555555539</v>
      </c>
      <c r="V14" s="32">
        <v>4.3645555555555564</v>
      </c>
      <c r="W14" s="32">
        <v>0</v>
      </c>
      <c r="X14" s="32">
        <v>0</v>
      </c>
      <c r="Y14" s="32">
        <v>0</v>
      </c>
      <c r="Z14" s="32">
        <v>0</v>
      </c>
      <c r="AA14" s="32">
        <v>0</v>
      </c>
      <c r="AB14" s="32">
        <v>0</v>
      </c>
      <c r="AC14" s="32">
        <v>0</v>
      </c>
      <c r="AD14" s="32">
        <v>0</v>
      </c>
      <c r="AE14" s="32">
        <v>0</v>
      </c>
      <c r="AF14" t="s">
        <v>43</v>
      </c>
      <c r="AG14">
        <v>1</v>
      </c>
      <c r="AH14"/>
    </row>
    <row r="15" spans="1:34" x14ac:dyDescent="0.25">
      <c r="A15" t="s">
        <v>225</v>
      </c>
      <c r="B15" t="s">
        <v>100</v>
      </c>
      <c r="C15" t="s">
        <v>149</v>
      </c>
      <c r="D15" t="s">
        <v>187</v>
      </c>
      <c r="E15" s="32">
        <v>54.7</v>
      </c>
      <c r="F15" s="32">
        <v>3.3565468210440779</v>
      </c>
      <c r="G15" s="32">
        <v>3.0641478773105821</v>
      </c>
      <c r="H15" s="32">
        <v>0.58877716839325633</v>
      </c>
      <c r="I15" s="32">
        <v>0.29637822465976044</v>
      </c>
      <c r="J15" s="32">
        <v>183.60311111111108</v>
      </c>
      <c r="K15" s="32">
        <v>167.60888888888886</v>
      </c>
      <c r="L15" s="32">
        <v>32.20611111111112</v>
      </c>
      <c r="M15" s="32">
        <v>16.211888888888897</v>
      </c>
      <c r="N15" s="32">
        <v>10.849777777777778</v>
      </c>
      <c r="O15" s="32">
        <v>5.1444444444444448</v>
      </c>
      <c r="P15" s="32">
        <v>47.241222222222206</v>
      </c>
      <c r="Q15" s="32">
        <v>47.241222222222206</v>
      </c>
      <c r="R15" s="32">
        <v>0</v>
      </c>
      <c r="S15" s="32">
        <v>104.15577777777773</v>
      </c>
      <c r="T15" s="32">
        <v>100.98055555555551</v>
      </c>
      <c r="U15" s="32">
        <v>0</v>
      </c>
      <c r="V15" s="32">
        <v>3.1752222222222222</v>
      </c>
      <c r="W15" s="32">
        <v>0.67855555555555558</v>
      </c>
      <c r="X15" s="32">
        <v>0</v>
      </c>
      <c r="Y15" s="32">
        <v>0</v>
      </c>
      <c r="Z15" s="32">
        <v>0</v>
      </c>
      <c r="AA15" s="32">
        <v>0</v>
      </c>
      <c r="AB15" s="32">
        <v>0</v>
      </c>
      <c r="AC15" s="32">
        <v>0.67855555555555558</v>
      </c>
      <c r="AD15" s="32">
        <v>0</v>
      </c>
      <c r="AE15" s="32">
        <v>0</v>
      </c>
      <c r="AF15" t="s">
        <v>29</v>
      </c>
      <c r="AG15">
        <v>1</v>
      </c>
      <c r="AH15"/>
    </row>
    <row r="16" spans="1:34" x14ac:dyDescent="0.25">
      <c r="A16" t="s">
        <v>225</v>
      </c>
      <c r="B16" t="s">
        <v>132</v>
      </c>
      <c r="C16" t="s">
        <v>165</v>
      </c>
      <c r="D16" t="s">
        <v>192</v>
      </c>
      <c r="E16" s="32">
        <v>44.633333333333333</v>
      </c>
      <c r="F16" s="32">
        <v>2.7298979337814289</v>
      </c>
      <c r="G16" s="32">
        <v>2.3398680607418472</v>
      </c>
      <c r="H16" s="32">
        <v>0.29530744336569581</v>
      </c>
      <c r="I16" s="32">
        <v>3.4416231018172767E-2</v>
      </c>
      <c r="J16" s="32">
        <v>121.84444444444445</v>
      </c>
      <c r="K16" s="32">
        <v>104.43611111111112</v>
      </c>
      <c r="L16" s="32">
        <v>13.180555555555555</v>
      </c>
      <c r="M16" s="32">
        <v>1.5361111111111112</v>
      </c>
      <c r="N16" s="32">
        <v>7.2</v>
      </c>
      <c r="O16" s="32">
        <v>4.4444444444444446</v>
      </c>
      <c r="P16" s="32">
        <v>41.783333333333331</v>
      </c>
      <c r="Q16" s="32">
        <v>36.019444444444446</v>
      </c>
      <c r="R16" s="32">
        <v>5.7638888888888893</v>
      </c>
      <c r="S16" s="32">
        <v>66.88055555555556</v>
      </c>
      <c r="T16" s="32">
        <v>59.469444444444441</v>
      </c>
      <c r="U16" s="32">
        <v>0</v>
      </c>
      <c r="V16" s="32">
        <v>7.4111111111111114</v>
      </c>
      <c r="W16" s="32">
        <v>47.219444444444449</v>
      </c>
      <c r="X16" s="32">
        <v>0.6166666666666667</v>
      </c>
      <c r="Y16" s="32">
        <v>0</v>
      </c>
      <c r="Z16" s="32">
        <v>0</v>
      </c>
      <c r="AA16" s="32">
        <v>23.602777777777778</v>
      </c>
      <c r="AB16" s="32">
        <v>0</v>
      </c>
      <c r="AC16" s="32">
        <v>23</v>
      </c>
      <c r="AD16" s="32">
        <v>0</v>
      </c>
      <c r="AE16" s="32">
        <v>0</v>
      </c>
      <c r="AF16" t="s">
        <v>61</v>
      </c>
      <c r="AG16">
        <v>1</v>
      </c>
      <c r="AH16"/>
    </row>
    <row r="17" spans="1:34" x14ac:dyDescent="0.25">
      <c r="A17" t="s">
        <v>225</v>
      </c>
      <c r="B17" t="s">
        <v>74</v>
      </c>
      <c r="C17" t="s">
        <v>151</v>
      </c>
      <c r="D17" t="s">
        <v>190</v>
      </c>
      <c r="E17" s="32">
        <v>77.433333333333337</v>
      </c>
      <c r="F17" s="32">
        <v>3.0046835987946614</v>
      </c>
      <c r="G17" s="32">
        <v>2.8660338642559902</v>
      </c>
      <c r="H17" s="32">
        <v>0.52794518582293004</v>
      </c>
      <c r="I17" s="32">
        <v>0.38929545128425885</v>
      </c>
      <c r="J17" s="32">
        <v>232.66266666666664</v>
      </c>
      <c r="K17" s="32">
        <v>221.92655555555552</v>
      </c>
      <c r="L17" s="32">
        <v>40.880555555555553</v>
      </c>
      <c r="M17" s="32">
        <v>30.144444444444446</v>
      </c>
      <c r="N17" s="32">
        <v>5.7111111111111112</v>
      </c>
      <c r="O17" s="32">
        <v>5.0250000000000004</v>
      </c>
      <c r="P17" s="32">
        <v>69.082777777777764</v>
      </c>
      <c r="Q17" s="32">
        <v>69.082777777777764</v>
      </c>
      <c r="R17" s="32">
        <v>0</v>
      </c>
      <c r="S17" s="32">
        <v>122.69933333333334</v>
      </c>
      <c r="T17" s="32">
        <v>118.85488888888889</v>
      </c>
      <c r="U17" s="32">
        <v>0</v>
      </c>
      <c r="V17" s="32">
        <v>3.8444444444444446</v>
      </c>
      <c r="W17" s="32">
        <v>43.040444444444447</v>
      </c>
      <c r="X17" s="32">
        <v>2.9722222222222223</v>
      </c>
      <c r="Y17" s="32">
        <v>0.16666666666666666</v>
      </c>
      <c r="Z17" s="32">
        <v>0</v>
      </c>
      <c r="AA17" s="32">
        <v>35.49944444444445</v>
      </c>
      <c r="AB17" s="32">
        <v>0</v>
      </c>
      <c r="AC17" s="32">
        <v>4.402111111111112</v>
      </c>
      <c r="AD17" s="32">
        <v>0</v>
      </c>
      <c r="AE17" s="32">
        <v>0</v>
      </c>
      <c r="AF17" t="s">
        <v>3</v>
      </c>
      <c r="AG17">
        <v>1</v>
      </c>
      <c r="AH17"/>
    </row>
    <row r="18" spans="1:34" x14ac:dyDescent="0.25">
      <c r="A18" t="s">
        <v>225</v>
      </c>
      <c r="B18" t="s">
        <v>76</v>
      </c>
      <c r="C18" t="s">
        <v>164</v>
      </c>
      <c r="D18" t="s">
        <v>192</v>
      </c>
      <c r="E18" s="32">
        <v>73.111111111111114</v>
      </c>
      <c r="F18" s="32">
        <v>4.4500987841945285</v>
      </c>
      <c r="G18" s="32">
        <v>4.1728951367781155</v>
      </c>
      <c r="H18" s="32">
        <v>1.1771003039513677</v>
      </c>
      <c r="I18" s="32">
        <v>1.0421458966565349</v>
      </c>
      <c r="J18" s="32">
        <v>325.35166666666669</v>
      </c>
      <c r="K18" s="32">
        <v>305.08500000000004</v>
      </c>
      <c r="L18" s="32">
        <v>86.059111111111108</v>
      </c>
      <c r="M18" s="32">
        <v>76.192444444444448</v>
      </c>
      <c r="N18" s="32">
        <v>5.4222222222222225</v>
      </c>
      <c r="O18" s="32">
        <v>4.4444444444444446</v>
      </c>
      <c r="P18" s="32">
        <v>49.620999999999995</v>
      </c>
      <c r="Q18" s="32">
        <v>39.220999999999997</v>
      </c>
      <c r="R18" s="32">
        <v>10.4</v>
      </c>
      <c r="S18" s="32">
        <v>189.67155555555556</v>
      </c>
      <c r="T18" s="32">
        <v>174.27177777777777</v>
      </c>
      <c r="U18" s="32">
        <v>0</v>
      </c>
      <c r="V18" s="32">
        <v>15.399777777777784</v>
      </c>
      <c r="W18" s="32">
        <v>0</v>
      </c>
      <c r="X18" s="32">
        <v>0</v>
      </c>
      <c r="Y18" s="32">
        <v>0</v>
      </c>
      <c r="Z18" s="32">
        <v>0</v>
      </c>
      <c r="AA18" s="32">
        <v>0</v>
      </c>
      <c r="AB18" s="32">
        <v>0</v>
      </c>
      <c r="AC18" s="32">
        <v>0</v>
      </c>
      <c r="AD18" s="32">
        <v>0</v>
      </c>
      <c r="AE18" s="32">
        <v>0</v>
      </c>
      <c r="AF18" t="s">
        <v>5</v>
      </c>
      <c r="AG18">
        <v>1</v>
      </c>
      <c r="AH18"/>
    </row>
    <row r="19" spans="1:34" x14ac:dyDescent="0.25">
      <c r="A19" t="s">
        <v>225</v>
      </c>
      <c r="B19" t="s">
        <v>82</v>
      </c>
      <c r="C19" t="s">
        <v>145</v>
      </c>
      <c r="D19" t="s">
        <v>188</v>
      </c>
      <c r="E19" s="32">
        <v>64.777777777777771</v>
      </c>
      <c r="F19" s="32">
        <v>3.1762469982847339</v>
      </c>
      <c r="G19" s="32">
        <v>2.9101595197255579</v>
      </c>
      <c r="H19" s="32">
        <v>0.37425385934819905</v>
      </c>
      <c r="I19" s="32">
        <v>0.28787135506003436</v>
      </c>
      <c r="J19" s="32">
        <v>205.75022222222219</v>
      </c>
      <c r="K19" s="32">
        <v>188.51366666666667</v>
      </c>
      <c r="L19" s="32">
        <v>24.243333333333336</v>
      </c>
      <c r="M19" s="32">
        <v>18.647666666666669</v>
      </c>
      <c r="N19" s="32">
        <v>8.8888888888888892E-2</v>
      </c>
      <c r="O19" s="32">
        <v>5.5067777777777778</v>
      </c>
      <c r="P19" s="32">
        <v>57.180222222222241</v>
      </c>
      <c r="Q19" s="32">
        <v>45.539333333333353</v>
      </c>
      <c r="R19" s="32">
        <v>11.640888888888885</v>
      </c>
      <c r="S19" s="32">
        <v>124.32666666666665</v>
      </c>
      <c r="T19" s="32">
        <v>116.34811111111109</v>
      </c>
      <c r="U19" s="32">
        <v>0</v>
      </c>
      <c r="V19" s="32">
        <v>7.9785555555555563</v>
      </c>
      <c r="W19" s="32">
        <v>0</v>
      </c>
      <c r="X19" s="32">
        <v>0</v>
      </c>
      <c r="Y19" s="32">
        <v>0</v>
      </c>
      <c r="Z19" s="32">
        <v>0</v>
      </c>
      <c r="AA19" s="32">
        <v>0</v>
      </c>
      <c r="AB19" s="32">
        <v>0</v>
      </c>
      <c r="AC19" s="32">
        <v>0</v>
      </c>
      <c r="AD19" s="32">
        <v>0</v>
      </c>
      <c r="AE19" s="32">
        <v>0</v>
      </c>
      <c r="AF19" t="s">
        <v>11</v>
      </c>
      <c r="AG19">
        <v>1</v>
      </c>
      <c r="AH19"/>
    </row>
    <row r="20" spans="1:34" x14ac:dyDescent="0.25">
      <c r="A20" t="s">
        <v>225</v>
      </c>
      <c r="B20" t="s">
        <v>118</v>
      </c>
      <c r="C20" t="s">
        <v>177</v>
      </c>
      <c r="D20" t="s">
        <v>189</v>
      </c>
      <c r="E20" s="32">
        <v>84.722222222222229</v>
      </c>
      <c r="F20" s="32">
        <v>3.1573901639344255</v>
      </c>
      <c r="G20" s="32">
        <v>2.9690622950819665</v>
      </c>
      <c r="H20" s="32">
        <v>0.53593442622950815</v>
      </c>
      <c r="I20" s="32">
        <v>0.41422950819672122</v>
      </c>
      <c r="J20" s="32">
        <v>267.50111111111107</v>
      </c>
      <c r="K20" s="32">
        <v>251.54555555555552</v>
      </c>
      <c r="L20" s="32">
        <v>45.405555555555551</v>
      </c>
      <c r="M20" s="32">
        <v>35.094444444444441</v>
      </c>
      <c r="N20" s="32">
        <v>5.2444444444444445</v>
      </c>
      <c r="O20" s="32">
        <v>5.0666666666666664</v>
      </c>
      <c r="P20" s="32">
        <v>64.563888888888883</v>
      </c>
      <c r="Q20" s="32">
        <v>58.919444444444444</v>
      </c>
      <c r="R20" s="32">
        <v>5.6444444444444448</v>
      </c>
      <c r="S20" s="32">
        <v>157.53166666666664</v>
      </c>
      <c r="T20" s="32">
        <v>157.53166666666664</v>
      </c>
      <c r="U20" s="32">
        <v>0</v>
      </c>
      <c r="V20" s="32">
        <v>0</v>
      </c>
      <c r="W20" s="32">
        <v>0</v>
      </c>
      <c r="X20" s="32">
        <v>0</v>
      </c>
      <c r="Y20" s="32">
        <v>0</v>
      </c>
      <c r="Z20" s="32">
        <v>0</v>
      </c>
      <c r="AA20" s="32">
        <v>0</v>
      </c>
      <c r="AB20" s="32">
        <v>0</v>
      </c>
      <c r="AC20" s="32">
        <v>0</v>
      </c>
      <c r="AD20" s="32">
        <v>0</v>
      </c>
      <c r="AE20" s="32">
        <v>0</v>
      </c>
      <c r="AF20" t="s">
        <v>47</v>
      </c>
      <c r="AG20">
        <v>1</v>
      </c>
      <c r="AH20"/>
    </row>
    <row r="21" spans="1:34" x14ac:dyDescent="0.25">
      <c r="A21" t="s">
        <v>225</v>
      </c>
      <c r="B21" t="s">
        <v>103</v>
      </c>
      <c r="C21" t="s">
        <v>170</v>
      </c>
      <c r="D21" t="s">
        <v>192</v>
      </c>
      <c r="E21" s="32">
        <v>65.8</v>
      </c>
      <c r="F21" s="32">
        <v>3.2981019925700781</v>
      </c>
      <c r="G21" s="32">
        <v>2.9416464032421481</v>
      </c>
      <c r="H21" s="32">
        <v>0.90190138466734215</v>
      </c>
      <c r="I21" s="32">
        <v>0.54928740290442424</v>
      </c>
      <c r="J21" s="32">
        <v>217.01511111111114</v>
      </c>
      <c r="K21" s="32">
        <v>193.56033333333335</v>
      </c>
      <c r="L21" s="32">
        <v>59.345111111111109</v>
      </c>
      <c r="M21" s="32">
        <v>36.143111111111111</v>
      </c>
      <c r="N21" s="32">
        <v>18.29088888888889</v>
      </c>
      <c r="O21" s="32">
        <v>4.9111111111111114</v>
      </c>
      <c r="P21" s="32">
        <v>50.069777777777794</v>
      </c>
      <c r="Q21" s="32">
        <v>49.817000000000014</v>
      </c>
      <c r="R21" s="32">
        <v>0.25277777777777777</v>
      </c>
      <c r="S21" s="32">
        <v>107.60022222222223</v>
      </c>
      <c r="T21" s="32">
        <v>93.884555555555565</v>
      </c>
      <c r="U21" s="32">
        <v>7.6866666666666701</v>
      </c>
      <c r="V21" s="32">
        <v>6.0290000000000017</v>
      </c>
      <c r="W21" s="32">
        <v>0.79022222222222227</v>
      </c>
      <c r="X21" s="32">
        <v>0</v>
      </c>
      <c r="Y21" s="32">
        <v>0</v>
      </c>
      <c r="Z21" s="32">
        <v>0</v>
      </c>
      <c r="AA21" s="32">
        <v>0</v>
      </c>
      <c r="AB21" s="32">
        <v>0</v>
      </c>
      <c r="AC21" s="32">
        <v>0.79022222222222227</v>
      </c>
      <c r="AD21" s="32">
        <v>0</v>
      </c>
      <c r="AE21" s="32">
        <v>0</v>
      </c>
      <c r="AF21" t="s">
        <v>32</v>
      </c>
      <c r="AG21">
        <v>1</v>
      </c>
      <c r="AH21"/>
    </row>
    <row r="22" spans="1:34" x14ac:dyDescent="0.25">
      <c r="A22" t="s">
        <v>225</v>
      </c>
      <c r="B22" t="s">
        <v>136</v>
      </c>
      <c r="C22" t="s">
        <v>152</v>
      </c>
      <c r="D22" t="s">
        <v>187</v>
      </c>
      <c r="E22" s="32">
        <v>94.611111111111114</v>
      </c>
      <c r="F22" s="32">
        <v>3.3131180270111567</v>
      </c>
      <c r="G22" s="32">
        <v>3.0347856723429243</v>
      </c>
      <c r="H22" s="32">
        <v>0.80571931884908987</v>
      </c>
      <c r="I22" s="32">
        <v>0.5273869641808574</v>
      </c>
      <c r="J22" s="32">
        <v>313.45777777777778</v>
      </c>
      <c r="K22" s="32">
        <v>287.12444444444446</v>
      </c>
      <c r="L22" s="32">
        <v>76.23</v>
      </c>
      <c r="M22" s="32">
        <v>49.896666666666675</v>
      </c>
      <c r="N22" s="32">
        <v>21.444444444444443</v>
      </c>
      <c r="O22" s="32">
        <v>4.8888888888888893</v>
      </c>
      <c r="P22" s="32">
        <v>59.193555555555577</v>
      </c>
      <c r="Q22" s="32">
        <v>59.193555555555577</v>
      </c>
      <c r="R22" s="32">
        <v>0</v>
      </c>
      <c r="S22" s="32">
        <v>178.03422222222218</v>
      </c>
      <c r="T22" s="32">
        <v>171.7953333333333</v>
      </c>
      <c r="U22" s="32">
        <v>0</v>
      </c>
      <c r="V22" s="32">
        <v>6.2388888888888889</v>
      </c>
      <c r="W22" s="32">
        <v>42.711111111111116</v>
      </c>
      <c r="X22" s="32">
        <v>8.7888888888888896</v>
      </c>
      <c r="Y22" s="32">
        <v>0</v>
      </c>
      <c r="Z22" s="32">
        <v>0</v>
      </c>
      <c r="AA22" s="32">
        <v>10.677777777777777</v>
      </c>
      <c r="AB22" s="32">
        <v>0</v>
      </c>
      <c r="AC22" s="32">
        <v>17.005555555555556</v>
      </c>
      <c r="AD22" s="32">
        <v>0</v>
      </c>
      <c r="AE22" s="32">
        <v>6.2388888888888889</v>
      </c>
      <c r="AF22" t="s">
        <v>65</v>
      </c>
      <c r="AG22">
        <v>1</v>
      </c>
      <c r="AH22"/>
    </row>
    <row r="23" spans="1:34" x14ac:dyDescent="0.25">
      <c r="A23" t="s">
        <v>225</v>
      </c>
      <c r="B23" t="s">
        <v>139</v>
      </c>
      <c r="C23" t="s">
        <v>184</v>
      </c>
      <c r="D23" t="s">
        <v>191</v>
      </c>
      <c r="E23" s="32">
        <v>72.833333333333329</v>
      </c>
      <c r="F23" s="32">
        <v>4.3496887871853556</v>
      </c>
      <c r="G23" s="32">
        <v>3.9261342486651412</v>
      </c>
      <c r="H23" s="32">
        <v>0.92691533180778041</v>
      </c>
      <c r="I23" s="32">
        <v>0.53265141113653713</v>
      </c>
      <c r="J23" s="32">
        <v>316.80233333333337</v>
      </c>
      <c r="K23" s="32">
        <v>285.95344444444441</v>
      </c>
      <c r="L23" s="32">
        <v>67.510333333333335</v>
      </c>
      <c r="M23" s="32">
        <v>38.794777777777782</v>
      </c>
      <c r="N23" s="32">
        <v>23.846111111111114</v>
      </c>
      <c r="O23" s="32">
        <v>4.8694444444444445</v>
      </c>
      <c r="P23" s="32">
        <v>53.569444444444457</v>
      </c>
      <c r="Q23" s="32">
        <v>51.436111111111124</v>
      </c>
      <c r="R23" s="32">
        <v>2.1333333333333333</v>
      </c>
      <c r="S23" s="32">
        <v>195.72255555555552</v>
      </c>
      <c r="T23" s="32">
        <v>184.75866666666664</v>
      </c>
      <c r="U23" s="32">
        <v>3.3888888888888888</v>
      </c>
      <c r="V23" s="32">
        <v>7.5750000000000002</v>
      </c>
      <c r="W23" s="32">
        <v>22.120666666666668</v>
      </c>
      <c r="X23" s="32">
        <v>1.6483333333333332</v>
      </c>
      <c r="Y23" s="32">
        <v>0</v>
      </c>
      <c r="Z23" s="32">
        <v>0</v>
      </c>
      <c r="AA23" s="32">
        <v>20.472333333333335</v>
      </c>
      <c r="AB23" s="32">
        <v>0</v>
      </c>
      <c r="AC23" s="32">
        <v>0</v>
      </c>
      <c r="AD23" s="32">
        <v>0</v>
      </c>
      <c r="AE23" s="32">
        <v>0</v>
      </c>
      <c r="AF23" t="s">
        <v>68</v>
      </c>
      <c r="AG23">
        <v>1</v>
      </c>
      <c r="AH23"/>
    </row>
    <row r="24" spans="1:34" x14ac:dyDescent="0.25">
      <c r="A24" t="s">
        <v>225</v>
      </c>
      <c r="B24" t="s">
        <v>84</v>
      </c>
      <c r="C24" t="s">
        <v>167</v>
      </c>
      <c r="D24" t="s">
        <v>193</v>
      </c>
      <c r="E24" s="32">
        <v>59.9</v>
      </c>
      <c r="F24" s="32">
        <v>4.1291838248933423</v>
      </c>
      <c r="G24" s="32">
        <v>3.8789519569653135</v>
      </c>
      <c r="H24" s="32">
        <v>1.116004451864218</v>
      </c>
      <c r="I24" s="32">
        <v>1.0253440920051937</v>
      </c>
      <c r="J24" s="32">
        <v>247.33811111111117</v>
      </c>
      <c r="K24" s="32">
        <v>232.34922222222227</v>
      </c>
      <c r="L24" s="32">
        <v>66.848666666666659</v>
      </c>
      <c r="M24" s="32">
        <v>61.418111111111102</v>
      </c>
      <c r="N24" s="32">
        <v>0</v>
      </c>
      <c r="O24" s="32">
        <v>5.4305555555555554</v>
      </c>
      <c r="P24" s="32">
        <v>30.374444444444446</v>
      </c>
      <c r="Q24" s="32">
        <v>20.816111111111113</v>
      </c>
      <c r="R24" s="32">
        <v>9.5583333333333336</v>
      </c>
      <c r="S24" s="32">
        <v>150.11500000000007</v>
      </c>
      <c r="T24" s="32">
        <v>139.50111111111116</v>
      </c>
      <c r="U24" s="32">
        <v>3.7666666666666666</v>
      </c>
      <c r="V24" s="32">
        <v>6.8472222222222223</v>
      </c>
      <c r="W24" s="32">
        <v>25.72411111111111</v>
      </c>
      <c r="X24" s="32">
        <v>4.4042222222222218</v>
      </c>
      <c r="Y24" s="32">
        <v>0</v>
      </c>
      <c r="Z24" s="32">
        <v>0</v>
      </c>
      <c r="AA24" s="32">
        <v>13.838333333333331</v>
      </c>
      <c r="AB24" s="32">
        <v>0</v>
      </c>
      <c r="AC24" s="32">
        <v>7.4815555555555555</v>
      </c>
      <c r="AD24" s="32">
        <v>0</v>
      </c>
      <c r="AE24" s="32">
        <v>0</v>
      </c>
      <c r="AF24" t="s">
        <v>13</v>
      </c>
      <c r="AG24">
        <v>1</v>
      </c>
      <c r="AH24"/>
    </row>
    <row r="25" spans="1:34" x14ac:dyDescent="0.25">
      <c r="A25" t="s">
        <v>225</v>
      </c>
      <c r="B25" t="s">
        <v>93</v>
      </c>
      <c r="C25" t="s">
        <v>172</v>
      </c>
      <c r="D25" t="s">
        <v>191</v>
      </c>
      <c r="E25" s="32">
        <v>97.533333333333331</v>
      </c>
      <c r="F25" s="32">
        <v>4.6842959671907041</v>
      </c>
      <c r="G25" s="32">
        <v>4.346946912736386</v>
      </c>
      <c r="H25" s="32">
        <v>0.72761449077238549</v>
      </c>
      <c r="I25" s="32">
        <v>0.39026543631806793</v>
      </c>
      <c r="J25" s="32">
        <v>456.875</v>
      </c>
      <c r="K25" s="32">
        <v>423.97222222222217</v>
      </c>
      <c r="L25" s="32">
        <v>70.966666666666669</v>
      </c>
      <c r="M25" s="32">
        <v>38.06388888888889</v>
      </c>
      <c r="N25" s="32">
        <v>27.791666666666668</v>
      </c>
      <c r="O25" s="32">
        <v>5.1111111111111107</v>
      </c>
      <c r="P25" s="32">
        <v>53.016666666666666</v>
      </c>
      <c r="Q25" s="32">
        <v>53.016666666666666</v>
      </c>
      <c r="R25" s="32">
        <v>0</v>
      </c>
      <c r="S25" s="32">
        <v>332.89166666666665</v>
      </c>
      <c r="T25" s="32">
        <v>297.34444444444443</v>
      </c>
      <c r="U25" s="32">
        <v>18.102777777777778</v>
      </c>
      <c r="V25" s="32">
        <v>17.444444444444443</v>
      </c>
      <c r="W25" s="32">
        <v>19.100000000000001</v>
      </c>
      <c r="X25" s="32">
        <v>0</v>
      </c>
      <c r="Y25" s="32">
        <v>0</v>
      </c>
      <c r="Z25" s="32">
        <v>0</v>
      </c>
      <c r="AA25" s="32">
        <v>11.269444444444444</v>
      </c>
      <c r="AB25" s="32">
        <v>0</v>
      </c>
      <c r="AC25" s="32">
        <v>7.8305555555555557</v>
      </c>
      <c r="AD25" s="32">
        <v>0</v>
      </c>
      <c r="AE25" s="32">
        <v>0</v>
      </c>
      <c r="AF25" t="s">
        <v>22</v>
      </c>
      <c r="AG25">
        <v>1</v>
      </c>
      <c r="AH25"/>
    </row>
    <row r="26" spans="1:34" x14ac:dyDescent="0.25">
      <c r="A26" t="s">
        <v>225</v>
      </c>
      <c r="B26" t="s">
        <v>79</v>
      </c>
      <c r="C26" t="s">
        <v>148</v>
      </c>
      <c r="D26" t="s">
        <v>187</v>
      </c>
      <c r="E26" s="32">
        <v>61.866666666666667</v>
      </c>
      <c r="F26" s="32">
        <v>3.66043283045977</v>
      </c>
      <c r="G26" s="32">
        <v>3.2615176005747126</v>
      </c>
      <c r="H26" s="32">
        <v>0.79483477011494252</v>
      </c>
      <c r="I26" s="32">
        <v>0.42805495689655171</v>
      </c>
      <c r="J26" s="32">
        <v>226.45877777777778</v>
      </c>
      <c r="K26" s="32">
        <v>201.77922222222222</v>
      </c>
      <c r="L26" s="32">
        <v>49.173777777777779</v>
      </c>
      <c r="M26" s="32">
        <v>26.482333333333333</v>
      </c>
      <c r="N26" s="32">
        <v>17.091444444444445</v>
      </c>
      <c r="O26" s="32">
        <v>5.6</v>
      </c>
      <c r="P26" s="32">
        <v>68.845444444444468</v>
      </c>
      <c r="Q26" s="32">
        <v>66.857333333333358</v>
      </c>
      <c r="R26" s="32">
        <v>1.9881111111111112</v>
      </c>
      <c r="S26" s="32">
        <v>108.43955555555554</v>
      </c>
      <c r="T26" s="32">
        <v>107.20088888888888</v>
      </c>
      <c r="U26" s="32">
        <v>0</v>
      </c>
      <c r="V26" s="32">
        <v>1.2386666666666666</v>
      </c>
      <c r="W26" s="32">
        <v>0</v>
      </c>
      <c r="X26" s="32">
        <v>0</v>
      </c>
      <c r="Y26" s="32">
        <v>0</v>
      </c>
      <c r="Z26" s="32">
        <v>0</v>
      </c>
      <c r="AA26" s="32">
        <v>0</v>
      </c>
      <c r="AB26" s="32">
        <v>0</v>
      </c>
      <c r="AC26" s="32">
        <v>0</v>
      </c>
      <c r="AD26" s="32">
        <v>0</v>
      </c>
      <c r="AE26" s="32">
        <v>0</v>
      </c>
      <c r="AF26" t="s">
        <v>8</v>
      </c>
      <c r="AG26">
        <v>1</v>
      </c>
      <c r="AH26"/>
    </row>
    <row r="27" spans="1:34" x14ac:dyDescent="0.25">
      <c r="A27" t="s">
        <v>225</v>
      </c>
      <c r="B27" t="s">
        <v>72</v>
      </c>
      <c r="C27" t="s">
        <v>148</v>
      </c>
      <c r="D27" t="s">
        <v>187</v>
      </c>
      <c r="E27" s="32">
        <v>104.46666666666667</v>
      </c>
      <c r="F27" s="32">
        <v>4.0908562008083384</v>
      </c>
      <c r="G27" s="32">
        <v>3.6520134014039565</v>
      </c>
      <c r="H27" s="32">
        <v>0.40565624335247824</v>
      </c>
      <c r="I27" s="32">
        <v>0.24101042331418848</v>
      </c>
      <c r="J27" s="32">
        <v>427.3581111111111</v>
      </c>
      <c r="K27" s="32">
        <v>381.51366666666667</v>
      </c>
      <c r="L27" s="32">
        <v>42.37755555555556</v>
      </c>
      <c r="M27" s="32">
        <v>25.177555555555557</v>
      </c>
      <c r="N27" s="32">
        <v>11.411111111111111</v>
      </c>
      <c r="O27" s="32">
        <v>5.7888888888888888</v>
      </c>
      <c r="P27" s="32">
        <v>136.06333333333333</v>
      </c>
      <c r="Q27" s="32">
        <v>107.41888888888887</v>
      </c>
      <c r="R27" s="32">
        <v>28.644444444444446</v>
      </c>
      <c r="S27" s="32">
        <v>248.91722222222222</v>
      </c>
      <c r="T27" s="32">
        <v>248.91722222222222</v>
      </c>
      <c r="U27" s="32">
        <v>0</v>
      </c>
      <c r="V27" s="32">
        <v>0</v>
      </c>
      <c r="W27" s="32">
        <v>39.9831111111111</v>
      </c>
      <c r="X27" s="32">
        <v>4.258111111111111</v>
      </c>
      <c r="Y27" s="32">
        <v>0</v>
      </c>
      <c r="Z27" s="32">
        <v>0</v>
      </c>
      <c r="AA27" s="32">
        <v>10.627222222222223</v>
      </c>
      <c r="AB27" s="32">
        <v>0</v>
      </c>
      <c r="AC27" s="32">
        <v>25.097777777777768</v>
      </c>
      <c r="AD27" s="32">
        <v>0</v>
      </c>
      <c r="AE27" s="32">
        <v>0</v>
      </c>
      <c r="AF27" t="s">
        <v>1</v>
      </c>
      <c r="AG27">
        <v>1</v>
      </c>
      <c r="AH27"/>
    </row>
    <row r="28" spans="1:34" x14ac:dyDescent="0.25">
      <c r="A28" t="s">
        <v>225</v>
      </c>
      <c r="B28" t="s">
        <v>75</v>
      </c>
      <c r="C28" t="s">
        <v>158</v>
      </c>
      <c r="D28" t="s">
        <v>191</v>
      </c>
      <c r="E28" s="32">
        <v>62.81111111111111</v>
      </c>
      <c r="F28" s="32">
        <v>2.8986378913851056</v>
      </c>
      <c r="G28" s="32">
        <v>2.7101981248894398</v>
      </c>
      <c r="H28" s="32">
        <v>0.27936493897045817</v>
      </c>
      <c r="I28" s="32">
        <v>0.20909251724747921</v>
      </c>
      <c r="J28" s="32">
        <v>182.06666666666669</v>
      </c>
      <c r="K28" s="32">
        <v>170.23055555555558</v>
      </c>
      <c r="L28" s="32">
        <v>17.547222222222221</v>
      </c>
      <c r="M28" s="32">
        <v>13.133333333333333</v>
      </c>
      <c r="N28" s="32">
        <v>4.1472222222222221</v>
      </c>
      <c r="O28" s="32">
        <v>0.26666666666666666</v>
      </c>
      <c r="P28" s="32">
        <v>40.469444444444449</v>
      </c>
      <c r="Q28" s="32">
        <v>33.047222222222224</v>
      </c>
      <c r="R28" s="32">
        <v>7.4222222222222225</v>
      </c>
      <c r="S28" s="32">
        <v>124.05000000000001</v>
      </c>
      <c r="T28" s="32">
        <v>119.54444444444445</v>
      </c>
      <c r="U28" s="32">
        <v>0</v>
      </c>
      <c r="V28" s="32">
        <v>4.5055555555555555</v>
      </c>
      <c r="W28" s="32">
        <v>3.588888888888889</v>
      </c>
      <c r="X28" s="32">
        <v>0</v>
      </c>
      <c r="Y28" s="32">
        <v>0</v>
      </c>
      <c r="Z28" s="32">
        <v>0</v>
      </c>
      <c r="AA28" s="32">
        <v>0</v>
      </c>
      <c r="AB28" s="32">
        <v>0</v>
      </c>
      <c r="AC28" s="32">
        <v>3.588888888888889</v>
      </c>
      <c r="AD28" s="32">
        <v>0</v>
      </c>
      <c r="AE28" s="32">
        <v>0</v>
      </c>
      <c r="AF28" t="s">
        <v>4</v>
      </c>
      <c r="AG28">
        <v>1</v>
      </c>
      <c r="AH28"/>
    </row>
    <row r="29" spans="1:34" x14ac:dyDescent="0.25">
      <c r="A29" t="s">
        <v>225</v>
      </c>
      <c r="B29" t="s">
        <v>116</v>
      </c>
      <c r="C29" t="s">
        <v>144</v>
      </c>
      <c r="D29" t="s">
        <v>189</v>
      </c>
      <c r="E29" s="32">
        <v>75.955555555555549</v>
      </c>
      <c r="F29" s="32">
        <v>3.7409362200117031</v>
      </c>
      <c r="G29" s="32">
        <v>3.317033352837917</v>
      </c>
      <c r="H29" s="32">
        <v>0.72269748390871869</v>
      </c>
      <c r="I29" s="32">
        <v>0.44422761849034531</v>
      </c>
      <c r="J29" s="32">
        <v>284.14488888888889</v>
      </c>
      <c r="K29" s="32">
        <v>251.9471111111111</v>
      </c>
      <c r="L29" s="32">
        <v>54.892888888888891</v>
      </c>
      <c r="M29" s="32">
        <v>33.741555555555557</v>
      </c>
      <c r="N29" s="32">
        <v>15.55133333333333</v>
      </c>
      <c r="O29" s="32">
        <v>5.6</v>
      </c>
      <c r="P29" s="32">
        <v>76.036666666666662</v>
      </c>
      <c r="Q29" s="32">
        <v>64.990222222222215</v>
      </c>
      <c r="R29" s="32">
        <v>11.046444444444441</v>
      </c>
      <c r="S29" s="32">
        <v>153.21533333333332</v>
      </c>
      <c r="T29" s="32">
        <v>136.03411111111109</v>
      </c>
      <c r="U29" s="32">
        <v>5.6207777777777768</v>
      </c>
      <c r="V29" s="32">
        <v>11.560444444444444</v>
      </c>
      <c r="W29" s="32">
        <v>4.3356666666666674</v>
      </c>
      <c r="X29" s="32">
        <v>0</v>
      </c>
      <c r="Y29" s="32">
        <v>0</v>
      </c>
      <c r="Z29" s="32">
        <v>0</v>
      </c>
      <c r="AA29" s="32">
        <v>3.2447777777777782</v>
      </c>
      <c r="AB29" s="32">
        <v>0</v>
      </c>
      <c r="AC29" s="32">
        <v>1.090888888888889</v>
      </c>
      <c r="AD29" s="32">
        <v>0</v>
      </c>
      <c r="AE29" s="32">
        <v>0</v>
      </c>
      <c r="AF29" t="s">
        <v>45</v>
      </c>
      <c r="AG29">
        <v>1</v>
      </c>
      <c r="AH29"/>
    </row>
    <row r="30" spans="1:34" x14ac:dyDescent="0.25">
      <c r="A30" t="s">
        <v>225</v>
      </c>
      <c r="B30" t="s">
        <v>73</v>
      </c>
      <c r="C30" t="s">
        <v>144</v>
      </c>
      <c r="D30" t="s">
        <v>189</v>
      </c>
      <c r="E30" s="32">
        <v>64.599999999999994</v>
      </c>
      <c r="F30" s="32">
        <v>4.5740196078431374</v>
      </c>
      <c r="G30" s="32">
        <v>4.2501221190230485</v>
      </c>
      <c r="H30" s="32">
        <v>1.0608892328861372</v>
      </c>
      <c r="I30" s="32">
        <v>0.73699174406604784</v>
      </c>
      <c r="J30" s="32">
        <v>295.48166666666663</v>
      </c>
      <c r="K30" s="32">
        <v>274.5578888888889</v>
      </c>
      <c r="L30" s="32">
        <v>68.533444444444456</v>
      </c>
      <c r="M30" s="32">
        <v>47.609666666666683</v>
      </c>
      <c r="N30" s="32">
        <v>15.501555555555553</v>
      </c>
      <c r="O30" s="32">
        <v>5.4222222222222225</v>
      </c>
      <c r="P30" s="32">
        <v>56.229333333333308</v>
      </c>
      <c r="Q30" s="32">
        <v>56.229333333333308</v>
      </c>
      <c r="R30" s="32">
        <v>0</v>
      </c>
      <c r="S30" s="32">
        <v>170.71888888888887</v>
      </c>
      <c r="T30" s="32">
        <v>156.6791111111111</v>
      </c>
      <c r="U30" s="32">
        <v>0</v>
      </c>
      <c r="V30" s="32">
        <v>14.039777777777772</v>
      </c>
      <c r="W30" s="32">
        <v>26.122222222222213</v>
      </c>
      <c r="X30" s="32">
        <v>7.5781111111111112</v>
      </c>
      <c r="Y30" s="32">
        <v>0</v>
      </c>
      <c r="Z30" s="32">
        <v>0</v>
      </c>
      <c r="AA30" s="32">
        <v>3.6332222222222224</v>
      </c>
      <c r="AB30" s="32">
        <v>0</v>
      </c>
      <c r="AC30" s="32">
        <v>14.910888888888881</v>
      </c>
      <c r="AD30" s="32">
        <v>0</v>
      </c>
      <c r="AE30" s="32">
        <v>0</v>
      </c>
      <c r="AF30" t="s">
        <v>2</v>
      </c>
      <c r="AG30">
        <v>1</v>
      </c>
      <c r="AH30"/>
    </row>
    <row r="31" spans="1:34" x14ac:dyDescent="0.25">
      <c r="A31" t="s">
        <v>225</v>
      </c>
      <c r="B31" t="s">
        <v>129</v>
      </c>
      <c r="C31" t="s">
        <v>154</v>
      </c>
      <c r="D31" t="s">
        <v>187</v>
      </c>
      <c r="E31" s="32">
        <v>26.466666666666665</v>
      </c>
      <c r="F31" s="32">
        <v>4.1252099076406381</v>
      </c>
      <c r="G31" s="32">
        <v>4.1252099076406381</v>
      </c>
      <c r="H31" s="32">
        <v>0.46253148614609574</v>
      </c>
      <c r="I31" s="32">
        <v>0.46253148614609574</v>
      </c>
      <c r="J31" s="32">
        <v>109.18055555555556</v>
      </c>
      <c r="K31" s="32">
        <v>109.18055555555556</v>
      </c>
      <c r="L31" s="32">
        <v>12.241666666666667</v>
      </c>
      <c r="M31" s="32">
        <v>12.241666666666667</v>
      </c>
      <c r="N31" s="32">
        <v>0</v>
      </c>
      <c r="O31" s="32">
        <v>0</v>
      </c>
      <c r="P31" s="32">
        <v>18.905555555555555</v>
      </c>
      <c r="Q31" s="32">
        <v>18.905555555555555</v>
      </c>
      <c r="R31" s="32">
        <v>0</v>
      </c>
      <c r="S31" s="32">
        <v>78.033333333333331</v>
      </c>
      <c r="T31" s="32">
        <v>78.033333333333331</v>
      </c>
      <c r="U31" s="32">
        <v>0</v>
      </c>
      <c r="V31" s="32">
        <v>0</v>
      </c>
      <c r="W31" s="32">
        <v>0</v>
      </c>
      <c r="X31" s="32">
        <v>0</v>
      </c>
      <c r="Y31" s="32">
        <v>0</v>
      </c>
      <c r="Z31" s="32">
        <v>0</v>
      </c>
      <c r="AA31" s="32">
        <v>0</v>
      </c>
      <c r="AB31" s="32">
        <v>0</v>
      </c>
      <c r="AC31" s="32">
        <v>0</v>
      </c>
      <c r="AD31" s="32">
        <v>0</v>
      </c>
      <c r="AE31" s="32">
        <v>0</v>
      </c>
      <c r="AF31" t="s">
        <v>58</v>
      </c>
      <c r="AG31">
        <v>1</v>
      </c>
      <c r="AH31"/>
    </row>
    <row r="32" spans="1:34" x14ac:dyDescent="0.25">
      <c r="A32" t="s">
        <v>225</v>
      </c>
      <c r="B32" t="s">
        <v>88</v>
      </c>
      <c r="C32" t="s">
        <v>169</v>
      </c>
      <c r="D32" t="s">
        <v>187</v>
      </c>
      <c r="E32" s="32">
        <v>229.56666666666666</v>
      </c>
      <c r="F32" s="32">
        <v>3.5269348047045161</v>
      </c>
      <c r="G32" s="32">
        <v>3.1185930013068104</v>
      </c>
      <c r="H32" s="32">
        <v>0.79245922269009239</v>
      </c>
      <c r="I32" s="32">
        <v>0.38411741929238663</v>
      </c>
      <c r="J32" s="32">
        <v>809.66666666666674</v>
      </c>
      <c r="K32" s="32">
        <v>715.92500000000007</v>
      </c>
      <c r="L32" s="32">
        <v>181.92222222222222</v>
      </c>
      <c r="M32" s="32">
        <v>88.180555555555557</v>
      </c>
      <c r="N32" s="32">
        <v>89.386111111111106</v>
      </c>
      <c r="O32" s="32">
        <v>4.3555555555555552</v>
      </c>
      <c r="P32" s="32">
        <v>129.68333333333334</v>
      </c>
      <c r="Q32" s="32">
        <v>129.68333333333334</v>
      </c>
      <c r="R32" s="32">
        <v>0</v>
      </c>
      <c r="S32" s="32">
        <v>498.06111111111113</v>
      </c>
      <c r="T32" s="32">
        <v>414.92500000000001</v>
      </c>
      <c r="U32" s="32">
        <v>43.208333333333336</v>
      </c>
      <c r="V32" s="32">
        <v>39.927777777777777</v>
      </c>
      <c r="W32" s="32">
        <v>20.913888888888891</v>
      </c>
      <c r="X32" s="32">
        <v>0.38055555555555554</v>
      </c>
      <c r="Y32" s="32">
        <v>0</v>
      </c>
      <c r="Z32" s="32">
        <v>0</v>
      </c>
      <c r="AA32" s="32">
        <v>0.625</v>
      </c>
      <c r="AB32" s="32">
        <v>0</v>
      </c>
      <c r="AC32" s="32">
        <v>19.908333333333335</v>
      </c>
      <c r="AD32" s="32">
        <v>0</v>
      </c>
      <c r="AE32" s="32">
        <v>0</v>
      </c>
      <c r="AF32" t="s">
        <v>17</v>
      </c>
      <c r="AG32">
        <v>1</v>
      </c>
      <c r="AH32"/>
    </row>
    <row r="33" spans="1:34" x14ac:dyDescent="0.25">
      <c r="A33" t="s">
        <v>225</v>
      </c>
      <c r="B33" t="s">
        <v>112</v>
      </c>
      <c r="C33" t="s">
        <v>148</v>
      </c>
      <c r="D33" t="s">
        <v>187</v>
      </c>
      <c r="E33" s="32">
        <v>23.211111111111112</v>
      </c>
      <c r="F33" s="32">
        <v>4.4704164672091906</v>
      </c>
      <c r="G33" s="32">
        <v>3.9570177118238394</v>
      </c>
      <c r="H33" s="32">
        <v>0.67850167544279549</v>
      </c>
      <c r="I33" s="32">
        <v>0.25078506462422212</v>
      </c>
      <c r="J33" s="32">
        <v>103.76333333333334</v>
      </c>
      <c r="K33" s="32">
        <v>91.846777777777788</v>
      </c>
      <c r="L33" s="32">
        <v>15.748777777777775</v>
      </c>
      <c r="M33" s="32">
        <v>5.8209999999999997</v>
      </c>
      <c r="N33" s="32">
        <v>4.8666666666666663</v>
      </c>
      <c r="O33" s="32">
        <v>5.0611111111111109</v>
      </c>
      <c r="P33" s="32">
        <v>28.487111111111108</v>
      </c>
      <c r="Q33" s="32">
        <v>26.498333333333331</v>
      </c>
      <c r="R33" s="32">
        <v>1.988777777777778</v>
      </c>
      <c r="S33" s="32">
        <v>59.527444444444455</v>
      </c>
      <c r="T33" s="32">
        <v>52.534777777777791</v>
      </c>
      <c r="U33" s="32">
        <v>6.992666666666663</v>
      </c>
      <c r="V33" s="32">
        <v>0</v>
      </c>
      <c r="W33" s="32">
        <v>1.4082222222222223</v>
      </c>
      <c r="X33" s="32">
        <v>1.1873333333333334</v>
      </c>
      <c r="Y33" s="32">
        <v>0</v>
      </c>
      <c r="Z33" s="32">
        <v>0</v>
      </c>
      <c r="AA33" s="32">
        <v>0</v>
      </c>
      <c r="AB33" s="32">
        <v>0</v>
      </c>
      <c r="AC33" s="32">
        <v>0.22088888888888891</v>
      </c>
      <c r="AD33" s="32">
        <v>0</v>
      </c>
      <c r="AE33" s="32">
        <v>0</v>
      </c>
      <c r="AF33" t="s">
        <v>41</v>
      </c>
      <c r="AG33">
        <v>1</v>
      </c>
      <c r="AH33"/>
    </row>
    <row r="34" spans="1:34" x14ac:dyDescent="0.25">
      <c r="A34" t="s">
        <v>225</v>
      </c>
      <c r="B34" t="s">
        <v>111</v>
      </c>
      <c r="C34" t="s">
        <v>175</v>
      </c>
      <c r="D34" t="s">
        <v>194</v>
      </c>
      <c r="E34" s="32">
        <v>53.344444444444441</v>
      </c>
      <c r="F34" s="32">
        <v>3.5718600291605913</v>
      </c>
      <c r="G34" s="32">
        <v>3.3310768589877107</v>
      </c>
      <c r="H34" s="32">
        <v>0.38143095188502396</v>
      </c>
      <c r="I34" s="32">
        <v>0.14064778171214332</v>
      </c>
      <c r="J34" s="32">
        <v>190.53888888888886</v>
      </c>
      <c r="K34" s="32">
        <v>177.69444444444443</v>
      </c>
      <c r="L34" s="32">
        <v>20.347222222222221</v>
      </c>
      <c r="M34" s="32">
        <v>7.5027777777777782</v>
      </c>
      <c r="N34" s="32">
        <v>8.7277777777777779</v>
      </c>
      <c r="O34" s="32">
        <v>4.1166666666666663</v>
      </c>
      <c r="P34" s="32">
        <v>59.347222222222221</v>
      </c>
      <c r="Q34" s="32">
        <v>59.347222222222221</v>
      </c>
      <c r="R34" s="32">
        <v>0</v>
      </c>
      <c r="S34" s="32">
        <v>110.84444444444445</v>
      </c>
      <c r="T34" s="32">
        <v>106.19722222222222</v>
      </c>
      <c r="U34" s="32">
        <v>0</v>
      </c>
      <c r="V34" s="32">
        <v>4.6472222222222221</v>
      </c>
      <c r="W34" s="32">
        <v>16.488888888888887</v>
      </c>
      <c r="X34" s="32">
        <v>0.58888888888888891</v>
      </c>
      <c r="Y34" s="32">
        <v>0</v>
      </c>
      <c r="Z34" s="32">
        <v>0</v>
      </c>
      <c r="AA34" s="32">
        <v>6.1111111111111107</v>
      </c>
      <c r="AB34" s="32">
        <v>0</v>
      </c>
      <c r="AC34" s="32">
        <v>9.7888888888888896</v>
      </c>
      <c r="AD34" s="32">
        <v>0</v>
      </c>
      <c r="AE34" s="32">
        <v>0</v>
      </c>
      <c r="AF34" t="s">
        <v>40</v>
      </c>
      <c r="AG34">
        <v>1</v>
      </c>
      <c r="AH34"/>
    </row>
    <row r="35" spans="1:34" x14ac:dyDescent="0.25">
      <c r="A35" t="s">
        <v>225</v>
      </c>
      <c r="B35" t="s">
        <v>91</v>
      </c>
      <c r="C35" t="s">
        <v>171</v>
      </c>
      <c r="D35" t="s">
        <v>194</v>
      </c>
      <c r="E35" s="32">
        <v>93.811111111111117</v>
      </c>
      <c r="F35" s="32">
        <v>2.9995819021674759</v>
      </c>
      <c r="G35" s="32">
        <v>2.7562276442022977</v>
      </c>
      <c r="H35" s="32">
        <v>0.60597773303328206</v>
      </c>
      <c r="I35" s="32">
        <v>0.37827431007935569</v>
      </c>
      <c r="J35" s="32">
        <v>281.3941111111111</v>
      </c>
      <c r="K35" s="32">
        <v>258.56477777777781</v>
      </c>
      <c r="L35" s="32">
        <v>56.847444444444449</v>
      </c>
      <c r="M35" s="32">
        <v>35.486333333333334</v>
      </c>
      <c r="N35" s="32">
        <v>16.827777777777779</v>
      </c>
      <c r="O35" s="32">
        <v>4.5333333333333332</v>
      </c>
      <c r="P35" s="32">
        <v>55.763333333333328</v>
      </c>
      <c r="Q35" s="32">
        <v>54.295111111111105</v>
      </c>
      <c r="R35" s="32">
        <v>1.4682222222222221</v>
      </c>
      <c r="S35" s="32">
        <v>168.78333333333336</v>
      </c>
      <c r="T35" s="32">
        <v>132.86933333333334</v>
      </c>
      <c r="U35" s="32">
        <v>23.269444444444446</v>
      </c>
      <c r="V35" s="32">
        <v>12.644555555555561</v>
      </c>
      <c r="W35" s="32">
        <v>21.63355555555556</v>
      </c>
      <c r="X35" s="32">
        <v>0</v>
      </c>
      <c r="Y35" s="32">
        <v>0</v>
      </c>
      <c r="Z35" s="32">
        <v>0</v>
      </c>
      <c r="AA35" s="32">
        <v>21.63355555555556</v>
      </c>
      <c r="AB35" s="32">
        <v>0</v>
      </c>
      <c r="AC35" s="32">
        <v>0</v>
      </c>
      <c r="AD35" s="32">
        <v>0</v>
      </c>
      <c r="AE35" s="32">
        <v>0</v>
      </c>
      <c r="AF35" t="s">
        <v>20</v>
      </c>
      <c r="AG35">
        <v>1</v>
      </c>
      <c r="AH35"/>
    </row>
    <row r="36" spans="1:34" x14ac:dyDescent="0.25">
      <c r="A36" t="s">
        <v>225</v>
      </c>
      <c r="B36" t="s">
        <v>81</v>
      </c>
      <c r="C36" t="s">
        <v>166</v>
      </c>
      <c r="D36" t="s">
        <v>193</v>
      </c>
      <c r="E36" s="32">
        <v>113.71111111111111</v>
      </c>
      <c r="F36" s="32">
        <v>3.470832519054134</v>
      </c>
      <c r="G36" s="32">
        <v>3.1866875122141884</v>
      </c>
      <c r="H36" s="32">
        <v>0.64965018565565746</v>
      </c>
      <c r="I36" s="32">
        <v>0.43202950947820984</v>
      </c>
      <c r="J36" s="32">
        <v>394.67222222222227</v>
      </c>
      <c r="K36" s="32">
        <v>362.36177777777783</v>
      </c>
      <c r="L36" s="32">
        <v>73.872444444444426</v>
      </c>
      <c r="M36" s="32">
        <v>49.126555555555548</v>
      </c>
      <c r="N36" s="32">
        <v>19.501444444444441</v>
      </c>
      <c r="O36" s="32">
        <v>5.2444444444444445</v>
      </c>
      <c r="P36" s="32">
        <v>101.14799999999998</v>
      </c>
      <c r="Q36" s="32">
        <v>93.583444444444424</v>
      </c>
      <c r="R36" s="32">
        <v>7.5645555555555539</v>
      </c>
      <c r="S36" s="32">
        <v>219.65177777777782</v>
      </c>
      <c r="T36" s="32">
        <v>196.0605555555556</v>
      </c>
      <c r="U36" s="32">
        <v>0.67411111111111111</v>
      </c>
      <c r="V36" s="32">
        <v>22.917111111111115</v>
      </c>
      <c r="W36" s="32">
        <v>0.26011111111111113</v>
      </c>
      <c r="X36" s="32">
        <v>0</v>
      </c>
      <c r="Y36" s="32">
        <v>0</v>
      </c>
      <c r="Z36" s="32">
        <v>0</v>
      </c>
      <c r="AA36" s="32">
        <v>0.26011111111111113</v>
      </c>
      <c r="AB36" s="32">
        <v>0</v>
      </c>
      <c r="AC36" s="32">
        <v>0</v>
      </c>
      <c r="AD36" s="32">
        <v>0</v>
      </c>
      <c r="AE36" s="32">
        <v>0</v>
      </c>
      <c r="AF36" t="s">
        <v>10</v>
      </c>
      <c r="AG36">
        <v>1</v>
      </c>
      <c r="AH36"/>
    </row>
    <row r="37" spans="1:34" x14ac:dyDescent="0.25">
      <c r="A37" t="s">
        <v>225</v>
      </c>
      <c r="B37" t="s">
        <v>115</v>
      </c>
      <c r="C37" t="s">
        <v>176</v>
      </c>
      <c r="D37" t="s">
        <v>191</v>
      </c>
      <c r="E37" s="32">
        <v>59.755555555555553</v>
      </c>
      <c r="F37" s="32">
        <v>2.9558683525474154</v>
      </c>
      <c r="G37" s="32">
        <v>2.6442748233544067</v>
      </c>
      <c r="H37" s="32">
        <v>1.0266641874302713</v>
      </c>
      <c r="I37" s="32">
        <v>0.71507065823726279</v>
      </c>
      <c r="J37" s="32">
        <v>176.62955555555556</v>
      </c>
      <c r="K37" s="32">
        <v>158.01011111111109</v>
      </c>
      <c r="L37" s="32">
        <v>61.348888888888879</v>
      </c>
      <c r="M37" s="32">
        <v>42.729444444444432</v>
      </c>
      <c r="N37" s="32">
        <v>13.019444444444444</v>
      </c>
      <c r="O37" s="32">
        <v>5.6</v>
      </c>
      <c r="P37" s="32">
        <v>29.134000000000004</v>
      </c>
      <c r="Q37" s="32">
        <v>29.134000000000004</v>
      </c>
      <c r="R37" s="32">
        <v>0</v>
      </c>
      <c r="S37" s="32">
        <v>86.146666666666661</v>
      </c>
      <c r="T37" s="32">
        <v>86.146666666666661</v>
      </c>
      <c r="U37" s="32">
        <v>0</v>
      </c>
      <c r="V37" s="32">
        <v>0</v>
      </c>
      <c r="W37" s="32">
        <v>51.08788888888887</v>
      </c>
      <c r="X37" s="32">
        <v>17.604444444444443</v>
      </c>
      <c r="Y37" s="32">
        <v>0</v>
      </c>
      <c r="Z37" s="32">
        <v>0</v>
      </c>
      <c r="AA37" s="32">
        <v>15.261777777777771</v>
      </c>
      <c r="AB37" s="32">
        <v>0</v>
      </c>
      <c r="AC37" s="32">
        <v>18.22166666666666</v>
      </c>
      <c r="AD37" s="32">
        <v>0</v>
      </c>
      <c r="AE37" s="32">
        <v>0</v>
      </c>
      <c r="AF37" t="s">
        <v>44</v>
      </c>
      <c r="AG37">
        <v>1</v>
      </c>
      <c r="AH37"/>
    </row>
    <row r="38" spans="1:34" x14ac:dyDescent="0.25">
      <c r="A38" t="s">
        <v>225</v>
      </c>
      <c r="B38" t="s">
        <v>127</v>
      </c>
      <c r="C38" t="s">
        <v>151</v>
      </c>
      <c r="D38" t="s">
        <v>190</v>
      </c>
      <c r="E38" s="32">
        <v>19.100000000000001</v>
      </c>
      <c r="F38" s="32">
        <v>5.5255497382198948</v>
      </c>
      <c r="G38" s="32">
        <v>4.7496974985456664</v>
      </c>
      <c r="H38" s="32">
        <v>1.9820477021524139</v>
      </c>
      <c r="I38" s="32">
        <v>1.3132053519488074</v>
      </c>
      <c r="J38" s="32">
        <v>105.538</v>
      </c>
      <c r="K38" s="32">
        <v>90.719222222222228</v>
      </c>
      <c r="L38" s="32">
        <v>37.857111111111109</v>
      </c>
      <c r="M38" s="32">
        <v>25.082222222222224</v>
      </c>
      <c r="N38" s="32">
        <v>7.8498888888888887</v>
      </c>
      <c r="O38" s="32">
        <v>4.9249999999999998</v>
      </c>
      <c r="P38" s="32">
        <v>23.727777777777778</v>
      </c>
      <c r="Q38" s="32">
        <v>21.683888888888887</v>
      </c>
      <c r="R38" s="32">
        <v>2.0438888888888891</v>
      </c>
      <c r="S38" s="32">
        <v>43.953111111111113</v>
      </c>
      <c r="T38" s="32">
        <v>43.87466666666667</v>
      </c>
      <c r="U38" s="32">
        <v>0</v>
      </c>
      <c r="V38" s="32">
        <v>7.8444444444444442E-2</v>
      </c>
      <c r="W38" s="32">
        <v>0.27788888888888891</v>
      </c>
      <c r="X38" s="32">
        <v>0</v>
      </c>
      <c r="Y38" s="32">
        <v>0</v>
      </c>
      <c r="Z38" s="32">
        <v>0</v>
      </c>
      <c r="AA38" s="32">
        <v>0.27788888888888891</v>
      </c>
      <c r="AB38" s="32">
        <v>0</v>
      </c>
      <c r="AC38" s="32">
        <v>0</v>
      </c>
      <c r="AD38" s="32">
        <v>0</v>
      </c>
      <c r="AE38" s="32">
        <v>0</v>
      </c>
      <c r="AF38" t="s">
        <v>56</v>
      </c>
      <c r="AG38">
        <v>1</v>
      </c>
      <c r="AH38"/>
    </row>
    <row r="39" spans="1:34" x14ac:dyDescent="0.25">
      <c r="A39" t="s">
        <v>225</v>
      </c>
      <c r="B39" t="s">
        <v>123</v>
      </c>
      <c r="C39" t="s">
        <v>171</v>
      </c>
      <c r="D39" t="s">
        <v>194</v>
      </c>
      <c r="E39" s="32">
        <v>21.888888888888889</v>
      </c>
      <c r="F39" s="32">
        <v>6.0718527918781717</v>
      </c>
      <c r="G39" s="32">
        <v>5.1662588832487302</v>
      </c>
      <c r="H39" s="32">
        <v>2.603888324873096</v>
      </c>
      <c r="I39" s="32">
        <v>1.9046497461928931</v>
      </c>
      <c r="J39" s="32">
        <v>132.9061111111111</v>
      </c>
      <c r="K39" s="32">
        <v>113.08366666666664</v>
      </c>
      <c r="L39" s="32">
        <v>56.996222222222215</v>
      </c>
      <c r="M39" s="32">
        <v>41.690666666666658</v>
      </c>
      <c r="N39" s="32">
        <v>9.6611111111111114</v>
      </c>
      <c r="O39" s="32">
        <v>5.6444444444444448</v>
      </c>
      <c r="P39" s="32">
        <v>16.131888888888888</v>
      </c>
      <c r="Q39" s="32">
        <v>11.614999999999998</v>
      </c>
      <c r="R39" s="32">
        <v>4.5168888888888903</v>
      </c>
      <c r="S39" s="32">
        <v>59.777999999999992</v>
      </c>
      <c r="T39" s="32">
        <v>48.281888888888886</v>
      </c>
      <c r="U39" s="32">
        <v>0</v>
      </c>
      <c r="V39" s="32">
        <v>11.496111111111107</v>
      </c>
      <c r="W39" s="32">
        <v>0</v>
      </c>
      <c r="X39" s="32">
        <v>0</v>
      </c>
      <c r="Y39" s="32">
        <v>0</v>
      </c>
      <c r="Z39" s="32">
        <v>0</v>
      </c>
      <c r="AA39" s="32">
        <v>0</v>
      </c>
      <c r="AB39" s="32">
        <v>0</v>
      </c>
      <c r="AC39" s="32">
        <v>0</v>
      </c>
      <c r="AD39" s="32">
        <v>0</v>
      </c>
      <c r="AE39" s="32">
        <v>0</v>
      </c>
      <c r="AF39" t="s">
        <v>52</v>
      </c>
      <c r="AG39">
        <v>1</v>
      </c>
      <c r="AH39"/>
    </row>
    <row r="40" spans="1:34" x14ac:dyDescent="0.25">
      <c r="A40" t="s">
        <v>225</v>
      </c>
      <c r="B40" t="s">
        <v>90</v>
      </c>
      <c r="C40" t="s">
        <v>155</v>
      </c>
      <c r="D40" t="s">
        <v>191</v>
      </c>
      <c r="E40" s="32">
        <v>100.96666666666667</v>
      </c>
      <c r="F40" s="32">
        <v>3.161950038516562</v>
      </c>
      <c r="G40" s="32">
        <v>2.8332529987894799</v>
      </c>
      <c r="H40" s="32">
        <v>0.53185649829426662</v>
      </c>
      <c r="I40" s="32">
        <v>0.29487509629140535</v>
      </c>
      <c r="J40" s="32">
        <v>319.25155555555557</v>
      </c>
      <c r="K40" s="32">
        <v>286.06411111111117</v>
      </c>
      <c r="L40" s="32">
        <v>53.699777777777783</v>
      </c>
      <c r="M40" s="32">
        <v>29.772555555555563</v>
      </c>
      <c r="N40" s="32">
        <v>17.449444444444449</v>
      </c>
      <c r="O40" s="32">
        <v>6.4777777777777779</v>
      </c>
      <c r="P40" s="32">
        <v>81.095888888888908</v>
      </c>
      <c r="Q40" s="32">
        <v>71.835666666666683</v>
      </c>
      <c r="R40" s="32">
        <v>9.2602222222222217</v>
      </c>
      <c r="S40" s="32">
        <v>184.45588888888886</v>
      </c>
      <c r="T40" s="32">
        <v>165.42122222222221</v>
      </c>
      <c r="U40" s="32">
        <v>4.7378888888888895</v>
      </c>
      <c r="V40" s="32">
        <v>14.296777777777775</v>
      </c>
      <c r="W40" s="32">
        <v>8.821111111111108</v>
      </c>
      <c r="X40" s="32">
        <v>0</v>
      </c>
      <c r="Y40" s="32">
        <v>0</v>
      </c>
      <c r="Z40" s="32">
        <v>0</v>
      </c>
      <c r="AA40" s="32">
        <v>2.4673333333333334</v>
      </c>
      <c r="AB40" s="32">
        <v>0</v>
      </c>
      <c r="AC40" s="32">
        <v>6.3537777777777755</v>
      </c>
      <c r="AD40" s="32">
        <v>0</v>
      </c>
      <c r="AE40" s="32">
        <v>0</v>
      </c>
      <c r="AF40" t="s">
        <v>19</v>
      </c>
      <c r="AG40">
        <v>1</v>
      </c>
      <c r="AH40"/>
    </row>
    <row r="41" spans="1:34" x14ac:dyDescent="0.25">
      <c r="A41" t="s">
        <v>225</v>
      </c>
      <c r="B41" t="s">
        <v>78</v>
      </c>
      <c r="C41" t="s">
        <v>148</v>
      </c>
      <c r="D41" t="s">
        <v>187</v>
      </c>
      <c r="E41" s="32">
        <v>90.444444444444443</v>
      </c>
      <c r="F41" s="32">
        <v>3.2546621621621625</v>
      </c>
      <c r="G41" s="32">
        <v>3.0570577395577403</v>
      </c>
      <c r="H41" s="32">
        <v>0.54270515970515965</v>
      </c>
      <c r="I41" s="32">
        <v>0.39817199017199012</v>
      </c>
      <c r="J41" s="32">
        <v>294.36611111111114</v>
      </c>
      <c r="K41" s="32">
        <v>276.49388888888893</v>
      </c>
      <c r="L41" s="32">
        <v>49.084666666666664</v>
      </c>
      <c r="M41" s="32">
        <v>36.012444444444441</v>
      </c>
      <c r="N41" s="32">
        <v>8.0055555555555564</v>
      </c>
      <c r="O41" s="32">
        <v>5.0666666666666664</v>
      </c>
      <c r="P41" s="32">
        <v>67.461111111111137</v>
      </c>
      <c r="Q41" s="32">
        <v>62.661111111111133</v>
      </c>
      <c r="R41" s="32">
        <v>4.8</v>
      </c>
      <c r="S41" s="32">
        <v>177.82033333333334</v>
      </c>
      <c r="T41" s="32">
        <v>177.82033333333334</v>
      </c>
      <c r="U41" s="32">
        <v>0</v>
      </c>
      <c r="V41" s="32">
        <v>0</v>
      </c>
      <c r="W41" s="32">
        <v>15.538333333333338</v>
      </c>
      <c r="X41" s="32">
        <v>2.5902222222222222</v>
      </c>
      <c r="Y41" s="32">
        <v>0</v>
      </c>
      <c r="Z41" s="32">
        <v>0</v>
      </c>
      <c r="AA41" s="32">
        <v>6.6250000000000009</v>
      </c>
      <c r="AB41" s="32">
        <v>0</v>
      </c>
      <c r="AC41" s="32">
        <v>6.3231111111111131</v>
      </c>
      <c r="AD41" s="32">
        <v>0</v>
      </c>
      <c r="AE41" s="32">
        <v>0</v>
      </c>
      <c r="AF41" t="s">
        <v>7</v>
      </c>
      <c r="AG41">
        <v>1</v>
      </c>
      <c r="AH41"/>
    </row>
    <row r="42" spans="1:34" x14ac:dyDescent="0.25">
      <c r="A42" t="s">
        <v>225</v>
      </c>
      <c r="B42" t="s">
        <v>96</v>
      </c>
      <c r="C42" t="s">
        <v>173</v>
      </c>
      <c r="D42" t="s">
        <v>189</v>
      </c>
      <c r="E42" s="32">
        <v>178.61111111111111</v>
      </c>
      <c r="F42" s="32">
        <v>4.5633704510108872</v>
      </c>
      <c r="G42" s="32">
        <v>4.0694046656298601</v>
      </c>
      <c r="H42" s="32">
        <v>0.80102643856920686</v>
      </c>
      <c r="I42" s="32">
        <v>0.35054432348367032</v>
      </c>
      <c r="J42" s="32">
        <v>815.06866666666679</v>
      </c>
      <c r="K42" s="32">
        <v>726.84088888888891</v>
      </c>
      <c r="L42" s="32">
        <v>143.07222222222222</v>
      </c>
      <c r="M42" s="32">
        <v>62.611111111111114</v>
      </c>
      <c r="N42" s="32">
        <v>75.12777777777778</v>
      </c>
      <c r="O42" s="32">
        <v>5.333333333333333</v>
      </c>
      <c r="P42" s="32">
        <v>110.81655555555557</v>
      </c>
      <c r="Q42" s="32">
        <v>103.0498888888889</v>
      </c>
      <c r="R42" s="32">
        <v>7.7666666666666666</v>
      </c>
      <c r="S42" s="32">
        <v>561.17988888888897</v>
      </c>
      <c r="T42" s="32">
        <v>544.86877777777784</v>
      </c>
      <c r="U42" s="32">
        <v>0</v>
      </c>
      <c r="V42" s="32">
        <v>16.31111111111111</v>
      </c>
      <c r="W42" s="32">
        <v>184.20477777777776</v>
      </c>
      <c r="X42" s="32">
        <v>5.5583333333333336</v>
      </c>
      <c r="Y42" s="32">
        <v>0</v>
      </c>
      <c r="Z42" s="32">
        <v>0</v>
      </c>
      <c r="AA42" s="32">
        <v>47.438777777777773</v>
      </c>
      <c r="AB42" s="32">
        <v>0</v>
      </c>
      <c r="AC42" s="32">
        <v>131.20766666666665</v>
      </c>
      <c r="AD42" s="32">
        <v>0</v>
      </c>
      <c r="AE42" s="32">
        <v>0</v>
      </c>
      <c r="AF42" t="s">
        <v>25</v>
      </c>
      <c r="AG42">
        <v>1</v>
      </c>
      <c r="AH42"/>
    </row>
    <row r="43" spans="1:34" x14ac:dyDescent="0.25">
      <c r="A43" t="s">
        <v>225</v>
      </c>
      <c r="B43" t="s">
        <v>140</v>
      </c>
      <c r="C43" t="s">
        <v>179</v>
      </c>
      <c r="D43" t="s">
        <v>186</v>
      </c>
      <c r="E43" s="32">
        <v>40.144444444444446</v>
      </c>
      <c r="F43" s="32">
        <v>4.0978549681704957</v>
      </c>
      <c r="G43" s="32">
        <v>3.5941184611126489</v>
      </c>
      <c r="H43" s="32">
        <v>1.3566980348740658</v>
      </c>
      <c r="I43" s="32">
        <v>0.85296152781621914</v>
      </c>
      <c r="J43" s="32">
        <v>164.50611111111112</v>
      </c>
      <c r="K43" s="32">
        <v>144.2838888888889</v>
      </c>
      <c r="L43" s="32">
        <v>54.463888888888889</v>
      </c>
      <c r="M43" s="32">
        <v>34.241666666666667</v>
      </c>
      <c r="N43" s="32">
        <v>15.688888888888888</v>
      </c>
      <c r="O43" s="32">
        <v>4.5333333333333332</v>
      </c>
      <c r="P43" s="32">
        <v>13.67166666666667</v>
      </c>
      <c r="Q43" s="32">
        <v>13.67166666666667</v>
      </c>
      <c r="R43" s="32">
        <v>0</v>
      </c>
      <c r="S43" s="32">
        <v>96.370555555555555</v>
      </c>
      <c r="T43" s="32">
        <v>96.370555555555555</v>
      </c>
      <c r="U43" s="32">
        <v>0</v>
      </c>
      <c r="V43" s="32">
        <v>0</v>
      </c>
      <c r="W43" s="32">
        <v>34.417222222222222</v>
      </c>
      <c r="X43" s="32">
        <v>6.3083333333333336</v>
      </c>
      <c r="Y43" s="32">
        <v>0</v>
      </c>
      <c r="Z43" s="32">
        <v>0</v>
      </c>
      <c r="AA43" s="32">
        <v>10.404999999999998</v>
      </c>
      <c r="AB43" s="32">
        <v>0</v>
      </c>
      <c r="AC43" s="32">
        <v>17.703888888888894</v>
      </c>
      <c r="AD43" s="32">
        <v>0</v>
      </c>
      <c r="AE43" s="32">
        <v>0</v>
      </c>
      <c r="AF43" t="s">
        <v>69</v>
      </c>
      <c r="AG43">
        <v>1</v>
      </c>
      <c r="AH43"/>
    </row>
    <row r="44" spans="1:34" x14ac:dyDescent="0.25">
      <c r="A44" t="s">
        <v>225</v>
      </c>
      <c r="B44" t="s">
        <v>122</v>
      </c>
      <c r="C44" t="s">
        <v>179</v>
      </c>
      <c r="D44" t="s">
        <v>186</v>
      </c>
      <c r="E44" s="32">
        <v>72.522222222222226</v>
      </c>
      <c r="F44" s="32">
        <v>3.1105806649302901</v>
      </c>
      <c r="G44" s="32">
        <v>2.8239466830090398</v>
      </c>
      <c r="H44" s="32">
        <v>0.71344415504826098</v>
      </c>
      <c r="I44" s="32">
        <v>0.43864562586180489</v>
      </c>
      <c r="J44" s="32">
        <v>225.58622222222226</v>
      </c>
      <c r="K44" s="32">
        <v>204.79888888888894</v>
      </c>
      <c r="L44" s="32">
        <v>51.740555555555552</v>
      </c>
      <c r="M44" s="32">
        <v>31.811555555555561</v>
      </c>
      <c r="N44" s="32">
        <v>15.08455555555555</v>
      </c>
      <c r="O44" s="32">
        <v>4.8444444444444441</v>
      </c>
      <c r="P44" s="32">
        <v>46.419111111111128</v>
      </c>
      <c r="Q44" s="32">
        <v>45.560777777777794</v>
      </c>
      <c r="R44" s="32">
        <v>0.85833333333333328</v>
      </c>
      <c r="S44" s="32">
        <v>127.42655555555555</v>
      </c>
      <c r="T44" s="32">
        <v>118.63977777777778</v>
      </c>
      <c r="U44" s="32">
        <v>0</v>
      </c>
      <c r="V44" s="32">
        <v>8.7867777777777754</v>
      </c>
      <c r="W44" s="32">
        <v>3.201000000000001</v>
      </c>
      <c r="X44" s="32">
        <v>3.201000000000001</v>
      </c>
      <c r="Y44" s="32">
        <v>0</v>
      </c>
      <c r="Z44" s="32">
        <v>0</v>
      </c>
      <c r="AA44" s="32">
        <v>0</v>
      </c>
      <c r="AB44" s="32">
        <v>0</v>
      </c>
      <c r="AC44" s="32">
        <v>0</v>
      </c>
      <c r="AD44" s="32">
        <v>0</v>
      </c>
      <c r="AE44" s="32">
        <v>0</v>
      </c>
      <c r="AF44" t="s">
        <v>51</v>
      </c>
      <c r="AG44">
        <v>1</v>
      </c>
      <c r="AH44"/>
    </row>
    <row r="45" spans="1:34" x14ac:dyDescent="0.25">
      <c r="A45" t="s">
        <v>225</v>
      </c>
      <c r="B45" t="s">
        <v>131</v>
      </c>
      <c r="C45" t="s">
        <v>182</v>
      </c>
      <c r="D45" t="s">
        <v>195</v>
      </c>
      <c r="E45" s="32">
        <v>48.6</v>
      </c>
      <c r="F45" s="32">
        <v>4.5234590763603109</v>
      </c>
      <c r="G45" s="32">
        <v>4.169791952446273</v>
      </c>
      <c r="H45" s="32">
        <v>1.1151943301326017</v>
      </c>
      <c r="I45" s="32">
        <v>0.81496799268404208</v>
      </c>
      <c r="J45" s="32">
        <v>219.8401111111111</v>
      </c>
      <c r="K45" s="32">
        <v>202.65188888888889</v>
      </c>
      <c r="L45" s="32">
        <v>54.198444444444448</v>
      </c>
      <c r="M45" s="32">
        <v>39.607444444444447</v>
      </c>
      <c r="N45" s="32">
        <v>9.2576666666666654</v>
      </c>
      <c r="O45" s="32">
        <v>5.333333333333333</v>
      </c>
      <c r="P45" s="32">
        <v>26.561333333333334</v>
      </c>
      <c r="Q45" s="32">
        <v>23.964111111111112</v>
      </c>
      <c r="R45" s="32">
        <v>2.5972222222222223</v>
      </c>
      <c r="S45" s="32">
        <v>139.08033333333333</v>
      </c>
      <c r="T45" s="32">
        <v>133.35655555555556</v>
      </c>
      <c r="U45" s="32">
        <v>5.7237777777777792</v>
      </c>
      <c r="V45" s="32">
        <v>0</v>
      </c>
      <c r="W45" s="32">
        <v>7.3064444444444439</v>
      </c>
      <c r="X45" s="32">
        <v>0</v>
      </c>
      <c r="Y45" s="32">
        <v>0</v>
      </c>
      <c r="Z45" s="32">
        <v>0</v>
      </c>
      <c r="AA45" s="32">
        <v>7.3064444444444439</v>
      </c>
      <c r="AB45" s="32">
        <v>0</v>
      </c>
      <c r="AC45" s="32">
        <v>0</v>
      </c>
      <c r="AD45" s="32">
        <v>0</v>
      </c>
      <c r="AE45" s="32">
        <v>0</v>
      </c>
      <c r="AF45" t="s">
        <v>60</v>
      </c>
      <c r="AG45">
        <v>1</v>
      </c>
      <c r="AH45"/>
    </row>
    <row r="46" spans="1:34" x14ac:dyDescent="0.25">
      <c r="A46" t="s">
        <v>225</v>
      </c>
      <c r="B46" t="s">
        <v>106</v>
      </c>
      <c r="C46" t="s">
        <v>148</v>
      </c>
      <c r="D46" t="s">
        <v>187</v>
      </c>
      <c r="E46" s="32">
        <v>86.688888888888883</v>
      </c>
      <c r="F46" s="32">
        <v>5.1703716995642157</v>
      </c>
      <c r="G46" s="32">
        <v>4.7094232248141514</v>
      </c>
      <c r="H46" s="32">
        <v>0.85408869520635744</v>
      </c>
      <c r="I46" s="32">
        <v>0.51097154575749826</v>
      </c>
      <c r="J46" s="32">
        <v>448.21377777777786</v>
      </c>
      <c r="K46" s="32">
        <v>408.25466666666671</v>
      </c>
      <c r="L46" s="32">
        <v>74.040000000000006</v>
      </c>
      <c r="M46" s="32">
        <v>44.295555555555566</v>
      </c>
      <c r="N46" s="32">
        <v>24.622222222222224</v>
      </c>
      <c r="O46" s="32">
        <v>5.1222222222222218</v>
      </c>
      <c r="P46" s="32">
        <v>109.14500000000001</v>
      </c>
      <c r="Q46" s="32">
        <v>98.930333333333351</v>
      </c>
      <c r="R46" s="32">
        <v>10.214666666666666</v>
      </c>
      <c r="S46" s="32">
        <v>265.02877777777786</v>
      </c>
      <c r="T46" s="32">
        <v>250.35466666666676</v>
      </c>
      <c r="U46" s="32">
        <v>14.408666666666672</v>
      </c>
      <c r="V46" s="32">
        <v>0.26544444444444443</v>
      </c>
      <c r="W46" s="32">
        <v>80.50077777777777</v>
      </c>
      <c r="X46" s="32">
        <v>14.803555555555558</v>
      </c>
      <c r="Y46" s="32">
        <v>0</v>
      </c>
      <c r="Z46" s="32">
        <v>0</v>
      </c>
      <c r="AA46" s="32">
        <v>12.293777777777775</v>
      </c>
      <c r="AB46" s="32">
        <v>0</v>
      </c>
      <c r="AC46" s="32">
        <v>53.403444444444439</v>
      </c>
      <c r="AD46" s="32">
        <v>0</v>
      </c>
      <c r="AE46" s="32">
        <v>0</v>
      </c>
      <c r="AF46" t="s">
        <v>35</v>
      </c>
      <c r="AG46">
        <v>1</v>
      </c>
      <c r="AH46"/>
    </row>
    <row r="47" spans="1:34" x14ac:dyDescent="0.25">
      <c r="A47" t="s">
        <v>225</v>
      </c>
      <c r="B47" t="s">
        <v>113</v>
      </c>
      <c r="C47" t="s">
        <v>153</v>
      </c>
      <c r="D47" t="s">
        <v>189</v>
      </c>
      <c r="E47" s="32">
        <v>81.233333333333334</v>
      </c>
      <c r="F47" s="32">
        <v>3.0923184242921629</v>
      </c>
      <c r="G47" s="32">
        <v>2.8458760771440295</v>
      </c>
      <c r="H47" s="32">
        <v>0.4791478593899603</v>
      </c>
      <c r="I47" s="32">
        <v>0.30266174257967443</v>
      </c>
      <c r="J47" s="32">
        <v>251.19933333333336</v>
      </c>
      <c r="K47" s="32">
        <v>231.18</v>
      </c>
      <c r="L47" s="32">
        <v>38.922777777777775</v>
      </c>
      <c r="M47" s="32">
        <v>24.586222222222219</v>
      </c>
      <c r="N47" s="32">
        <v>9.4504444444444431</v>
      </c>
      <c r="O47" s="32">
        <v>4.8861111111111111</v>
      </c>
      <c r="P47" s="32">
        <v>63.267666666666685</v>
      </c>
      <c r="Q47" s="32">
        <v>57.584888888888905</v>
      </c>
      <c r="R47" s="32">
        <v>5.6827777777777779</v>
      </c>
      <c r="S47" s="32">
        <v>149.00888888888889</v>
      </c>
      <c r="T47" s="32">
        <v>135.70511111111111</v>
      </c>
      <c r="U47" s="32">
        <v>0</v>
      </c>
      <c r="V47" s="32">
        <v>13.303777777777775</v>
      </c>
      <c r="W47" s="32">
        <v>5.0266666666666655</v>
      </c>
      <c r="X47" s="32">
        <v>0.88822222222222225</v>
      </c>
      <c r="Y47" s="32">
        <v>0</v>
      </c>
      <c r="Z47" s="32">
        <v>0</v>
      </c>
      <c r="AA47" s="32">
        <v>0</v>
      </c>
      <c r="AB47" s="32">
        <v>0</v>
      </c>
      <c r="AC47" s="32">
        <v>4.1384444444444428</v>
      </c>
      <c r="AD47" s="32">
        <v>0</v>
      </c>
      <c r="AE47" s="32">
        <v>0</v>
      </c>
      <c r="AF47" t="s">
        <v>42</v>
      </c>
      <c r="AG47">
        <v>1</v>
      </c>
      <c r="AH47"/>
    </row>
    <row r="48" spans="1:34" x14ac:dyDescent="0.25">
      <c r="A48" t="s">
        <v>225</v>
      </c>
      <c r="B48" t="s">
        <v>125</v>
      </c>
      <c r="C48" t="s">
        <v>180</v>
      </c>
      <c r="D48" t="s">
        <v>186</v>
      </c>
      <c r="E48" s="32">
        <v>99.455555555555549</v>
      </c>
      <c r="F48" s="32">
        <v>2.744693330354151</v>
      </c>
      <c r="G48" s="32">
        <v>2.6014970394369348</v>
      </c>
      <c r="H48" s="32">
        <v>0.50957993520277067</v>
      </c>
      <c r="I48" s="32">
        <v>0.3663836442855547</v>
      </c>
      <c r="J48" s="32">
        <v>272.97500000000002</v>
      </c>
      <c r="K48" s="32">
        <v>258.73333333333335</v>
      </c>
      <c r="L48" s="32">
        <v>50.680555555555557</v>
      </c>
      <c r="M48" s="32">
        <v>36.43888888888889</v>
      </c>
      <c r="N48" s="32">
        <v>14.241666666666667</v>
      </c>
      <c r="O48" s="32">
        <v>0</v>
      </c>
      <c r="P48" s="32">
        <v>30.322222222222223</v>
      </c>
      <c r="Q48" s="32">
        <v>30.322222222222223</v>
      </c>
      <c r="R48" s="32">
        <v>0</v>
      </c>
      <c r="S48" s="32">
        <v>191.97222222222223</v>
      </c>
      <c r="T48" s="32">
        <v>155.0638888888889</v>
      </c>
      <c r="U48" s="32">
        <v>0</v>
      </c>
      <c r="V48" s="32">
        <v>36.908333333333331</v>
      </c>
      <c r="W48" s="32">
        <v>0</v>
      </c>
      <c r="X48" s="32">
        <v>0</v>
      </c>
      <c r="Y48" s="32">
        <v>0</v>
      </c>
      <c r="Z48" s="32">
        <v>0</v>
      </c>
      <c r="AA48" s="32">
        <v>0</v>
      </c>
      <c r="AB48" s="32">
        <v>0</v>
      </c>
      <c r="AC48" s="32">
        <v>0</v>
      </c>
      <c r="AD48" s="32">
        <v>0</v>
      </c>
      <c r="AE48" s="32">
        <v>0</v>
      </c>
      <c r="AF48" t="s">
        <v>54</v>
      </c>
      <c r="AG48">
        <v>1</v>
      </c>
      <c r="AH48"/>
    </row>
    <row r="49" spans="1:34" x14ac:dyDescent="0.25">
      <c r="A49" t="s">
        <v>225</v>
      </c>
      <c r="B49" t="s">
        <v>95</v>
      </c>
      <c r="C49" t="s">
        <v>160</v>
      </c>
      <c r="D49" t="s">
        <v>192</v>
      </c>
      <c r="E49" s="32">
        <v>96.355555555555554</v>
      </c>
      <c r="F49" s="32">
        <v>3.1907749077490783</v>
      </c>
      <c r="G49" s="32">
        <v>2.9309052121771231</v>
      </c>
      <c r="H49" s="32">
        <v>0.56880189114391155</v>
      </c>
      <c r="I49" s="32">
        <v>0.35316535977859792</v>
      </c>
      <c r="J49" s="32">
        <v>307.44888888888897</v>
      </c>
      <c r="K49" s="32">
        <v>282.40900000000011</v>
      </c>
      <c r="L49" s="32">
        <v>54.807222222222236</v>
      </c>
      <c r="M49" s="32">
        <v>34.029444444444458</v>
      </c>
      <c r="N49" s="32">
        <v>15.71111111111111</v>
      </c>
      <c r="O49" s="32">
        <v>5.0666666666666664</v>
      </c>
      <c r="P49" s="32">
        <v>70.505666666666656</v>
      </c>
      <c r="Q49" s="32">
        <v>66.243555555555545</v>
      </c>
      <c r="R49" s="32">
        <v>4.2621111111111105</v>
      </c>
      <c r="S49" s="32">
        <v>182.13600000000008</v>
      </c>
      <c r="T49" s="32">
        <v>156.87633333333341</v>
      </c>
      <c r="U49" s="32">
        <v>6.8934444444444427</v>
      </c>
      <c r="V49" s="32">
        <v>18.366222222222223</v>
      </c>
      <c r="W49" s="32">
        <v>0</v>
      </c>
      <c r="X49" s="32">
        <v>0</v>
      </c>
      <c r="Y49" s="32">
        <v>0</v>
      </c>
      <c r="Z49" s="32">
        <v>0</v>
      </c>
      <c r="AA49" s="32">
        <v>0</v>
      </c>
      <c r="AB49" s="32">
        <v>0</v>
      </c>
      <c r="AC49" s="32">
        <v>0</v>
      </c>
      <c r="AD49" s="32">
        <v>0</v>
      </c>
      <c r="AE49" s="32">
        <v>0</v>
      </c>
      <c r="AF49" t="s">
        <v>24</v>
      </c>
      <c r="AG49">
        <v>1</v>
      </c>
      <c r="AH49"/>
    </row>
    <row r="50" spans="1:34" x14ac:dyDescent="0.25">
      <c r="A50" t="s">
        <v>225</v>
      </c>
      <c r="B50" t="s">
        <v>98</v>
      </c>
      <c r="C50" t="s">
        <v>174</v>
      </c>
      <c r="D50" t="s">
        <v>187</v>
      </c>
      <c r="E50" s="32">
        <v>85.077777777777783</v>
      </c>
      <c r="F50" s="32">
        <v>3.1419981716076788</v>
      </c>
      <c r="G50" s="32">
        <v>2.9077354055112963</v>
      </c>
      <c r="H50" s="32">
        <v>0.51420138435418572</v>
      </c>
      <c r="I50" s="32">
        <v>0.33188455008488954</v>
      </c>
      <c r="J50" s="32">
        <v>267.31422222222221</v>
      </c>
      <c r="K50" s="32">
        <v>247.38366666666664</v>
      </c>
      <c r="L50" s="32">
        <v>43.74711111111111</v>
      </c>
      <c r="M50" s="32">
        <v>28.235999999999994</v>
      </c>
      <c r="N50" s="32">
        <v>10.533333333333333</v>
      </c>
      <c r="O50" s="32">
        <v>4.9777777777777779</v>
      </c>
      <c r="P50" s="32">
        <v>67.0198888888889</v>
      </c>
      <c r="Q50" s="32">
        <v>62.600444444444456</v>
      </c>
      <c r="R50" s="32">
        <v>4.4194444444444452</v>
      </c>
      <c r="S50" s="32">
        <v>156.54722222222219</v>
      </c>
      <c r="T50" s="32">
        <v>142.2632222222222</v>
      </c>
      <c r="U50" s="32">
        <v>0.60988888888888892</v>
      </c>
      <c r="V50" s="32">
        <v>13.674111111111115</v>
      </c>
      <c r="W50" s="32">
        <v>4.9078888888888894</v>
      </c>
      <c r="X50" s="32">
        <v>0</v>
      </c>
      <c r="Y50" s="32">
        <v>0</v>
      </c>
      <c r="Z50" s="32">
        <v>0</v>
      </c>
      <c r="AA50" s="32">
        <v>0</v>
      </c>
      <c r="AB50" s="32">
        <v>0</v>
      </c>
      <c r="AC50" s="32">
        <v>4.9078888888888894</v>
      </c>
      <c r="AD50" s="32">
        <v>0</v>
      </c>
      <c r="AE50" s="32">
        <v>0</v>
      </c>
      <c r="AF50" t="s">
        <v>27</v>
      </c>
      <c r="AG50">
        <v>1</v>
      </c>
      <c r="AH50"/>
    </row>
    <row r="51" spans="1:34" x14ac:dyDescent="0.25">
      <c r="A51" t="s">
        <v>225</v>
      </c>
      <c r="B51" t="s">
        <v>80</v>
      </c>
      <c r="C51" t="s">
        <v>165</v>
      </c>
      <c r="D51" t="s">
        <v>192</v>
      </c>
      <c r="E51" s="32">
        <v>74.455555555555549</v>
      </c>
      <c r="F51" s="32">
        <v>3.0647709297119836</v>
      </c>
      <c r="G51" s="32">
        <v>2.5628697209371736</v>
      </c>
      <c r="H51" s="32">
        <v>0.62442471272944344</v>
      </c>
      <c r="I51" s="32">
        <v>0.32238173406954185</v>
      </c>
      <c r="J51" s="32">
        <v>228.18922222222224</v>
      </c>
      <c r="K51" s="32">
        <v>190.81988888888887</v>
      </c>
      <c r="L51" s="32">
        <v>46.491888888888887</v>
      </c>
      <c r="M51" s="32">
        <v>24.003111111111107</v>
      </c>
      <c r="N51" s="32">
        <v>15.675000000000001</v>
      </c>
      <c r="O51" s="32">
        <v>6.8137777777777782</v>
      </c>
      <c r="P51" s="32">
        <v>56.090333333333334</v>
      </c>
      <c r="Q51" s="32">
        <v>41.209777777777781</v>
      </c>
      <c r="R51" s="32">
        <v>14.880555555555556</v>
      </c>
      <c r="S51" s="32">
        <v>125.60700000000001</v>
      </c>
      <c r="T51" s="32">
        <v>116.83477777777779</v>
      </c>
      <c r="U51" s="32">
        <v>0</v>
      </c>
      <c r="V51" s="32">
        <v>8.7722222222222221</v>
      </c>
      <c r="W51" s="32">
        <v>79.050333333333342</v>
      </c>
      <c r="X51" s="32">
        <v>7.8836666666666666</v>
      </c>
      <c r="Y51" s="32">
        <v>0</v>
      </c>
      <c r="Z51" s="32">
        <v>1.3026666666666666</v>
      </c>
      <c r="AA51" s="32">
        <v>25.395888888888891</v>
      </c>
      <c r="AB51" s="32">
        <v>0</v>
      </c>
      <c r="AC51" s="32">
        <v>44.468111111111114</v>
      </c>
      <c r="AD51" s="32">
        <v>0</v>
      </c>
      <c r="AE51" s="32">
        <v>0</v>
      </c>
      <c r="AF51" t="s">
        <v>9</v>
      </c>
      <c r="AG51">
        <v>1</v>
      </c>
      <c r="AH51"/>
    </row>
    <row r="52" spans="1:34" x14ac:dyDescent="0.25">
      <c r="A52" t="s">
        <v>225</v>
      </c>
      <c r="B52" t="s">
        <v>85</v>
      </c>
      <c r="C52" t="s">
        <v>144</v>
      </c>
      <c r="D52" t="s">
        <v>189</v>
      </c>
      <c r="E52" s="32">
        <v>144.1888888888889</v>
      </c>
      <c r="F52" s="32">
        <v>3.4697349156199428</v>
      </c>
      <c r="G52" s="32">
        <v>3.2225283193342067</v>
      </c>
      <c r="H52" s="32">
        <v>0.61206365107497873</v>
      </c>
      <c r="I52" s="32">
        <v>0.41120829159281802</v>
      </c>
      <c r="J52" s="32">
        <v>500.29722222222222</v>
      </c>
      <c r="K52" s="32">
        <v>464.65277777777783</v>
      </c>
      <c r="L52" s="32">
        <v>88.252777777777766</v>
      </c>
      <c r="M52" s="32">
        <v>59.291666666666664</v>
      </c>
      <c r="N52" s="32">
        <v>23.272222222222222</v>
      </c>
      <c r="O52" s="32">
        <v>5.6888888888888891</v>
      </c>
      <c r="P52" s="32">
        <v>128.65555555555557</v>
      </c>
      <c r="Q52" s="32">
        <v>121.97222222222223</v>
      </c>
      <c r="R52" s="32">
        <v>6.6833333333333336</v>
      </c>
      <c r="S52" s="32">
        <v>283.38888888888891</v>
      </c>
      <c r="T52" s="32">
        <v>276.83611111111111</v>
      </c>
      <c r="U52" s="32">
        <v>0</v>
      </c>
      <c r="V52" s="32">
        <v>6.552777777777778</v>
      </c>
      <c r="W52" s="32">
        <v>168.55555555555554</v>
      </c>
      <c r="X52" s="32">
        <v>15.469444444444445</v>
      </c>
      <c r="Y52" s="32">
        <v>0</v>
      </c>
      <c r="Z52" s="32">
        <v>0</v>
      </c>
      <c r="AA52" s="32">
        <v>28.033333333333335</v>
      </c>
      <c r="AB52" s="32">
        <v>0</v>
      </c>
      <c r="AC52" s="32">
        <v>125.05277777777778</v>
      </c>
      <c r="AD52" s="32">
        <v>0</v>
      </c>
      <c r="AE52" s="32">
        <v>0</v>
      </c>
      <c r="AF52" t="s">
        <v>14</v>
      </c>
      <c r="AG52">
        <v>1</v>
      </c>
      <c r="AH52"/>
    </row>
    <row r="53" spans="1:34" x14ac:dyDescent="0.25">
      <c r="A53" t="s">
        <v>225</v>
      </c>
      <c r="B53" t="s">
        <v>71</v>
      </c>
      <c r="C53" t="s">
        <v>163</v>
      </c>
      <c r="D53" t="s">
        <v>187</v>
      </c>
      <c r="E53" s="32">
        <v>226.03333333333333</v>
      </c>
      <c r="F53" s="32">
        <v>3.6280538760261516</v>
      </c>
      <c r="G53" s="32">
        <v>3.6048517917711256</v>
      </c>
      <c r="H53" s="32">
        <v>0.62677579511379833</v>
      </c>
      <c r="I53" s="32">
        <v>0.60357371085877209</v>
      </c>
      <c r="J53" s="32">
        <v>820.06111111111113</v>
      </c>
      <c r="K53" s="32">
        <v>814.81666666666672</v>
      </c>
      <c r="L53" s="32">
        <v>141.67222222222222</v>
      </c>
      <c r="M53" s="32">
        <v>136.42777777777778</v>
      </c>
      <c r="N53" s="32">
        <v>0</v>
      </c>
      <c r="O53" s="32">
        <v>5.2444444444444445</v>
      </c>
      <c r="P53" s="32">
        <v>246.91388888888889</v>
      </c>
      <c r="Q53" s="32">
        <v>246.91388888888889</v>
      </c>
      <c r="R53" s="32">
        <v>0</v>
      </c>
      <c r="S53" s="32">
        <v>431.47500000000002</v>
      </c>
      <c r="T53" s="32">
        <v>431.47500000000002</v>
      </c>
      <c r="U53" s="32">
        <v>0</v>
      </c>
      <c r="V53" s="32">
        <v>0</v>
      </c>
      <c r="W53" s="32">
        <v>143.80833333333334</v>
      </c>
      <c r="X53" s="32">
        <v>44.733333333333334</v>
      </c>
      <c r="Y53" s="32">
        <v>0</v>
      </c>
      <c r="Z53" s="32">
        <v>0</v>
      </c>
      <c r="AA53" s="32">
        <v>13.116666666666667</v>
      </c>
      <c r="AB53" s="32">
        <v>0</v>
      </c>
      <c r="AC53" s="32">
        <v>85.958333333333329</v>
      </c>
      <c r="AD53" s="32">
        <v>0</v>
      </c>
      <c r="AE53" s="32">
        <v>0</v>
      </c>
      <c r="AF53" t="s">
        <v>0</v>
      </c>
      <c r="AG53">
        <v>1</v>
      </c>
      <c r="AH53"/>
    </row>
    <row r="54" spans="1:34" x14ac:dyDescent="0.25">
      <c r="A54" t="s">
        <v>225</v>
      </c>
      <c r="B54" t="s">
        <v>102</v>
      </c>
      <c r="C54" t="s">
        <v>144</v>
      </c>
      <c r="D54" t="s">
        <v>189</v>
      </c>
      <c r="E54" s="32">
        <v>49.8</v>
      </c>
      <c r="F54" s="32">
        <v>3.5975145024542625</v>
      </c>
      <c r="G54" s="32">
        <v>3.5975145024542625</v>
      </c>
      <c r="H54" s="32">
        <v>0.56524096385542177</v>
      </c>
      <c r="I54" s="32">
        <v>0.56524096385542177</v>
      </c>
      <c r="J54" s="32">
        <v>179.15622222222225</v>
      </c>
      <c r="K54" s="32">
        <v>179.15622222222225</v>
      </c>
      <c r="L54" s="32">
        <v>28.149000000000004</v>
      </c>
      <c r="M54" s="32">
        <v>28.149000000000004</v>
      </c>
      <c r="N54" s="32">
        <v>0</v>
      </c>
      <c r="O54" s="32">
        <v>0</v>
      </c>
      <c r="P54" s="32">
        <v>25.22388888888889</v>
      </c>
      <c r="Q54" s="32">
        <v>25.22388888888889</v>
      </c>
      <c r="R54" s="32">
        <v>0</v>
      </c>
      <c r="S54" s="32">
        <v>125.78333333333336</v>
      </c>
      <c r="T54" s="32">
        <v>125.78333333333336</v>
      </c>
      <c r="U54" s="32">
        <v>0</v>
      </c>
      <c r="V54" s="32">
        <v>0</v>
      </c>
      <c r="W54" s="32">
        <v>10.706777777777777</v>
      </c>
      <c r="X54" s="32">
        <v>0.33511111111111108</v>
      </c>
      <c r="Y54" s="32">
        <v>0</v>
      </c>
      <c r="Z54" s="32">
        <v>0</v>
      </c>
      <c r="AA54" s="32">
        <v>2.5211111111111109</v>
      </c>
      <c r="AB54" s="32">
        <v>0</v>
      </c>
      <c r="AC54" s="32">
        <v>7.8505555555555553</v>
      </c>
      <c r="AD54" s="32">
        <v>0</v>
      </c>
      <c r="AE54" s="32">
        <v>0</v>
      </c>
      <c r="AF54" t="s">
        <v>31</v>
      </c>
      <c r="AG54">
        <v>1</v>
      </c>
      <c r="AH54"/>
    </row>
    <row r="55" spans="1:34" x14ac:dyDescent="0.25">
      <c r="A55" t="s">
        <v>225</v>
      </c>
      <c r="B55" t="s">
        <v>92</v>
      </c>
      <c r="C55" t="s">
        <v>157</v>
      </c>
      <c r="D55" t="s">
        <v>187</v>
      </c>
      <c r="E55" s="32">
        <v>101.6</v>
      </c>
      <c r="F55" s="32">
        <v>3.5305675853018368</v>
      </c>
      <c r="G55" s="32">
        <v>3.3122922134733148</v>
      </c>
      <c r="H55" s="32">
        <v>0.67371172353455833</v>
      </c>
      <c r="I55" s="32">
        <v>0.54268263342082257</v>
      </c>
      <c r="J55" s="32">
        <v>358.70566666666662</v>
      </c>
      <c r="K55" s="32">
        <v>336.52888888888879</v>
      </c>
      <c r="L55" s="32">
        <v>68.449111111111122</v>
      </c>
      <c r="M55" s="32">
        <v>55.136555555555567</v>
      </c>
      <c r="N55" s="32">
        <v>8.8681111111111104</v>
      </c>
      <c r="O55" s="32">
        <v>4.4444444444444446</v>
      </c>
      <c r="P55" s="32">
        <v>83.856444444444463</v>
      </c>
      <c r="Q55" s="32">
        <v>74.992222222222239</v>
      </c>
      <c r="R55" s="32">
        <v>8.8642222222222209</v>
      </c>
      <c r="S55" s="32">
        <v>206.40011111111104</v>
      </c>
      <c r="T55" s="32">
        <v>197.54311111111105</v>
      </c>
      <c r="U55" s="32">
        <v>0.26177777777777778</v>
      </c>
      <c r="V55" s="32">
        <v>8.5952222222222261</v>
      </c>
      <c r="W55" s="32">
        <v>5.5951111111111125</v>
      </c>
      <c r="X55" s="32">
        <v>0</v>
      </c>
      <c r="Y55" s="32">
        <v>0</v>
      </c>
      <c r="Z55" s="32">
        <v>0</v>
      </c>
      <c r="AA55" s="32">
        <v>5.0004444444444456</v>
      </c>
      <c r="AB55" s="32">
        <v>0</v>
      </c>
      <c r="AC55" s="32">
        <v>0.59466666666666668</v>
      </c>
      <c r="AD55" s="32">
        <v>0</v>
      </c>
      <c r="AE55" s="32">
        <v>0</v>
      </c>
      <c r="AF55" t="s">
        <v>21</v>
      </c>
      <c r="AG55">
        <v>1</v>
      </c>
      <c r="AH55"/>
    </row>
    <row r="56" spans="1:34" x14ac:dyDescent="0.25">
      <c r="A56" t="s">
        <v>225</v>
      </c>
      <c r="B56" t="s">
        <v>87</v>
      </c>
      <c r="C56" t="s">
        <v>151</v>
      </c>
      <c r="D56" t="s">
        <v>190</v>
      </c>
      <c r="E56" s="32">
        <v>144.8111111111111</v>
      </c>
      <c r="F56" s="32">
        <v>4.6408961866032366</v>
      </c>
      <c r="G56" s="32">
        <v>4.496756694544616</v>
      </c>
      <c r="H56" s="32">
        <v>1.1411869868794604</v>
      </c>
      <c r="I56" s="32">
        <v>0.99704749482083976</v>
      </c>
      <c r="J56" s="32">
        <v>672.05333333333306</v>
      </c>
      <c r="K56" s="32">
        <v>651.18033333333312</v>
      </c>
      <c r="L56" s="32">
        <v>165.25655555555562</v>
      </c>
      <c r="M56" s="32">
        <v>144.3835555555556</v>
      </c>
      <c r="N56" s="32">
        <v>15.706333333333351</v>
      </c>
      <c r="O56" s="32">
        <v>5.166666666666667</v>
      </c>
      <c r="P56" s="32">
        <v>101.39811111111109</v>
      </c>
      <c r="Q56" s="32">
        <v>101.39811111111109</v>
      </c>
      <c r="R56" s="32">
        <v>0</v>
      </c>
      <c r="S56" s="32">
        <v>405.39866666666643</v>
      </c>
      <c r="T56" s="32">
        <v>392.47977777777754</v>
      </c>
      <c r="U56" s="32">
        <v>0</v>
      </c>
      <c r="V56" s="32">
        <v>12.918888888888892</v>
      </c>
      <c r="W56" s="32">
        <v>0</v>
      </c>
      <c r="X56" s="32">
        <v>0</v>
      </c>
      <c r="Y56" s="32">
        <v>0</v>
      </c>
      <c r="Z56" s="32">
        <v>0</v>
      </c>
      <c r="AA56" s="32">
        <v>0</v>
      </c>
      <c r="AB56" s="32">
        <v>0</v>
      </c>
      <c r="AC56" s="32">
        <v>0</v>
      </c>
      <c r="AD56" s="32">
        <v>0</v>
      </c>
      <c r="AE56" s="32">
        <v>0</v>
      </c>
      <c r="AF56" t="s">
        <v>16</v>
      </c>
      <c r="AG56">
        <v>1</v>
      </c>
      <c r="AH56"/>
    </row>
    <row r="57" spans="1:34" x14ac:dyDescent="0.25">
      <c r="A57" t="s">
        <v>225</v>
      </c>
      <c r="B57" t="s">
        <v>89</v>
      </c>
      <c r="C57" t="s">
        <v>170</v>
      </c>
      <c r="D57" t="s">
        <v>192</v>
      </c>
      <c r="E57" s="32">
        <v>31.388888888888889</v>
      </c>
      <c r="F57" s="32">
        <v>5.6960707964601767</v>
      </c>
      <c r="G57" s="32">
        <v>4.8748991150442471</v>
      </c>
      <c r="H57" s="32">
        <v>1.404771681415929</v>
      </c>
      <c r="I57" s="32">
        <v>0.74529203539822986</v>
      </c>
      <c r="J57" s="32">
        <v>178.79333333333332</v>
      </c>
      <c r="K57" s="32">
        <v>153.01766666666666</v>
      </c>
      <c r="L57" s="32">
        <v>44.094222222222214</v>
      </c>
      <c r="M57" s="32">
        <v>23.393888888888881</v>
      </c>
      <c r="N57" s="32">
        <v>10.211444444444444</v>
      </c>
      <c r="O57" s="32">
        <v>10.488888888888889</v>
      </c>
      <c r="P57" s="32">
        <v>29.004888888888885</v>
      </c>
      <c r="Q57" s="32">
        <v>23.929555555555552</v>
      </c>
      <c r="R57" s="32">
        <v>5.0753333333333348</v>
      </c>
      <c r="S57" s="32">
        <v>105.69422222222224</v>
      </c>
      <c r="T57" s="32">
        <v>93.786666666666676</v>
      </c>
      <c r="U57" s="32">
        <v>0</v>
      </c>
      <c r="V57" s="32">
        <v>11.907555555555559</v>
      </c>
      <c r="W57" s="32">
        <v>3.8770000000000002</v>
      </c>
      <c r="X57" s="32">
        <v>0.2486666666666667</v>
      </c>
      <c r="Y57" s="32">
        <v>0</v>
      </c>
      <c r="Z57" s="32">
        <v>0</v>
      </c>
      <c r="AA57" s="32">
        <v>0.91122222222222216</v>
      </c>
      <c r="AB57" s="32">
        <v>0</v>
      </c>
      <c r="AC57" s="32">
        <v>2.7171111111111115</v>
      </c>
      <c r="AD57" s="32">
        <v>0</v>
      </c>
      <c r="AE57" s="32">
        <v>0</v>
      </c>
      <c r="AF57" t="s">
        <v>18</v>
      </c>
      <c r="AG57">
        <v>1</v>
      </c>
      <c r="AH57"/>
    </row>
    <row r="58" spans="1:34" x14ac:dyDescent="0.25">
      <c r="A58" t="s">
        <v>225</v>
      </c>
      <c r="B58" t="s">
        <v>77</v>
      </c>
      <c r="C58" t="s">
        <v>159</v>
      </c>
      <c r="D58" t="s">
        <v>190</v>
      </c>
      <c r="E58" s="32">
        <v>95.977777777777774</v>
      </c>
      <c r="F58" s="32">
        <v>2.7246584857605933</v>
      </c>
      <c r="G58" s="32">
        <v>2.5104410743227605</v>
      </c>
      <c r="H58" s="32">
        <v>0.52745658717295685</v>
      </c>
      <c r="I58" s="32">
        <v>0.31416531604538089</v>
      </c>
      <c r="J58" s="32">
        <v>261.50666666666672</v>
      </c>
      <c r="K58" s="32">
        <v>240.94655555555562</v>
      </c>
      <c r="L58" s="32">
        <v>50.624111111111119</v>
      </c>
      <c r="M58" s="32">
        <v>30.152888888888892</v>
      </c>
      <c r="N58" s="32">
        <v>15.160111111111117</v>
      </c>
      <c r="O58" s="32">
        <v>5.3111111111111109</v>
      </c>
      <c r="P58" s="32">
        <v>53.779000000000018</v>
      </c>
      <c r="Q58" s="32">
        <v>53.690111111111129</v>
      </c>
      <c r="R58" s="32">
        <v>8.8888888888888892E-2</v>
      </c>
      <c r="S58" s="32">
        <v>157.1035555555556</v>
      </c>
      <c r="T58" s="32">
        <v>150.00544444444449</v>
      </c>
      <c r="U58" s="32">
        <v>0.81633333333333347</v>
      </c>
      <c r="V58" s="32">
        <v>6.2817777777777755</v>
      </c>
      <c r="W58" s="32">
        <v>2.7387777777777784</v>
      </c>
      <c r="X58" s="32">
        <v>0</v>
      </c>
      <c r="Y58" s="32">
        <v>0</v>
      </c>
      <c r="Z58" s="32">
        <v>0</v>
      </c>
      <c r="AA58" s="32">
        <v>2.7387777777777784</v>
      </c>
      <c r="AB58" s="32">
        <v>0</v>
      </c>
      <c r="AC58" s="32">
        <v>0</v>
      </c>
      <c r="AD58" s="32">
        <v>0</v>
      </c>
      <c r="AE58" s="32">
        <v>0</v>
      </c>
      <c r="AF58" t="s">
        <v>6</v>
      </c>
      <c r="AG58">
        <v>1</v>
      </c>
      <c r="AH58"/>
    </row>
    <row r="59" spans="1:34" x14ac:dyDescent="0.25">
      <c r="A59" t="s">
        <v>225</v>
      </c>
      <c r="B59" t="s">
        <v>86</v>
      </c>
      <c r="C59" t="s">
        <v>168</v>
      </c>
      <c r="D59" t="s">
        <v>192</v>
      </c>
      <c r="E59" s="32">
        <v>107.66666666666667</v>
      </c>
      <c r="F59" s="32">
        <v>4.9329721362229098</v>
      </c>
      <c r="G59" s="32">
        <v>4.5841847265221878</v>
      </c>
      <c r="H59" s="32">
        <v>1.1669762641898866</v>
      </c>
      <c r="I59" s="32">
        <v>0.8873839009287926</v>
      </c>
      <c r="J59" s="32">
        <v>531.11666666666667</v>
      </c>
      <c r="K59" s="32">
        <v>493.56388888888893</v>
      </c>
      <c r="L59" s="32">
        <v>125.64444444444446</v>
      </c>
      <c r="M59" s="32">
        <v>95.541666666666671</v>
      </c>
      <c r="N59" s="32">
        <v>24.755555555555556</v>
      </c>
      <c r="O59" s="32">
        <v>5.3472222222222223</v>
      </c>
      <c r="P59" s="32">
        <v>107.40277777777779</v>
      </c>
      <c r="Q59" s="32">
        <v>99.952777777777783</v>
      </c>
      <c r="R59" s="32">
        <v>7.45</v>
      </c>
      <c r="S59" s="32">
        <v>298.06944444444446</v>
      </c>
      <c r="T59" s="32">
        <v>269.25</v>
      </c>
      <c r="U59" s="32">
        <v>2.6777777777777776</v>
      </c>
      <c r="V59" s="32">
        <v>26.141666666666666</v>
      </c>
      <c r="W59" s="32">
        <v>94.61666666666666</v>
      </c>
      <c r="X59" s="32">
        <v>5.5250000000000004</v>
      </c>
      <c r="Y59" s="32">
        <v>0.76666666666666672</v>
      </c>
      <c r="Z59" s="32">
        <v>0</v>
      </c>
      <c r="AA59" s="32">
        <v>14.372222222222222</v>
      </c>
      <c r="AB59" s="32">
        <v>0.28055555555555556</v>
      </c>
      <c r="AC59" s="32">
        <v>73.672222222222217</v>
      </c>
      <c r="AD59" s="32">
        <v>0</v>
      </c>
      <c r="AE59" s="32">
        <v>0</v>
      </c>
      <c r="AF59" t="s">
        <v>15</v>
      </c>
      <c r="AG59">
        <v>1</v>
      </c>
      <c r="AH59"/>
    </row>
    <row r="60" spans="1:34" x14ac:dyDescent="0.25">
      <c r="A60" t="s">
        <v>225</v>
      </c>
      <c r="B60" t="s">
        <v>108</v>
      </c>
      <c r="C60" t="s">
        <v>151</v>
      </c>
      <c r="D60" t="s">
        <v>190</v>
      </c>
      <c r="E60" s="32">
        <v>35.166666666666664</v>
      </c>
      <c r="F60" s="32">
        <v>4.0828941548183266</v>
      </c>
      <c r="G60" s="32">
        <v>3.5656745655608222</v>
      </c>
      <c r="H60" s="32">
        <v>0.86937440758293871</v>
      </c>
      <c r="I60" s="32">
        <v>0.64188625592417092</v>
      </c>
      <c r="J60" s="32">
        <v>143.5817777777778</v>
      </c>
      <c r="K60" s="32">
        <v>125.3928888888889</v>
      </c>
      <c r="L60" s="32">
        <v>30.573000000000008</v>
      </c>
      <c r="M60" s="32">
        <v>22.573000000000008</v>
      </c>
      <c r="N60" s="32">
        <v>2.9333333333333331</v>
      </c>
      <c r="O60" s="32">
        <v>5.0666666666666664</v>
      </c>
      <c r="P60" s="32">
        <v>34.424777777777791</v>
      </c>
      <c r="Q60" s="32">
        <v>24.235888888888905</v>
      </c>
      <c r="R60" s="32">
        <v>10.188888888888888</v>
      </c>
      <c r="S60" s="32">
        <v>78.583999999999989</v>
      </c>
      <c r="T60" s="32">
        <v>71.409222222222212</v>
      </c>
      <c r="U60" s="32">
        <v>0</v>
      </c>
      <c r="V60" s="32">
        <v>7.1747777777777779</v>
      </c>
      <c r="W60" s="32">
        <v>48.939888888888888</v>
      </c>
      <c r="X60" s="32">
        <v>8.998555555555555</v>
      </c>
      <c r="Y60" s="32">
        <v>0</v>
      </c>
      <c r="Z60" s="32">
        <v>0</v>
      </c>
      <c r="AA60" s="32">
        <v>14.218333333333334</v>
      </c>
      <c r="AB60" s="32">
        <v>0</v>
      </c>
      <c r="AC60" s="32">
        <v>25.722999999999995</v>
      </c>
      <c r="AD60" s="32">
        <v>0</v>
      </c>
      <c r="AE60" s="32">
        <v>0</v>
      </c>
      <c r="AF60" t="s">
        <v>37</v>
      </c>
      <c r="AG60">
        <v>1</v>
      </c>
      <c r="AH60"/>
    </row>
    <row r="61" spans="1:34" x14ac:dyDescent="0.25">
      <c r="A61" t="s">
        <v>225</v>
      </c>
      <c r="B61" t="s">
        <v>109</v>
      </c>
      <c r="C61" t="s">
        <v>166</v>
      </c>
      <c r="D61" t="s">
        <v>193</v>
      </c>
      <c r="E61" s="32">
        <v>40.18888888888889</v>
      </c>
      <c r="F61" s="32">
        <v>4.3427177218689517</v>
      </c>
      <c r="G61" s="32">
        <v>3.8507160630356636</v>
      </c>
      <c r="H61" s="32">
        <v>0.9897069394525847</v>
      </c>
      <c r="I61" s="32">
        <v>0.60375172795134069</v>
      </c>
      <c r="J61" s="32">
        <v>174.52899999999997</v>
      </c>
      <c r="K61" s="32">
        <v>154.75599999999994</v>
      </c>
      <c r="L61" s="32">
        <v>39.775222222222212</v>
      </c>
      <c r="M61" s="32">
        <v>24.264111111111102</v>
      </c>
      <c r="N61" s="32">
        <v>11.022222222222222</v>
      </c>
      <c r="O61" s="32">
        <v>4.4888888888888889</v>
      </c>
      <c r="P61" s="32">
        <v>31.321888888888878</v>
      </c>
      <c r="Q61" s="32">
        <v>27.059999999999992</v>
      </c>
      <c r="R61" s="32">
        <v>4.2618888888888886</v>
      </c>
      <c r="S61" s="32">
        <v>103.43188888888888</v>
      </c>
      <c r="T61" s="32">
        <v>89.86744444444443</v>
      </c>
      <c r="U61" s="32">
        <v>0</v>
      </c>
      <c r="V61" s="32">
        <v>13.564444444444444</v>
      </c>
      <c r="W61" s="32">
        <v>0</v>
      </c>
      <c r="X61" s="32">
        <v>0</v>
      </c>
      <c r="Y61" s="32">
        <v>0</v>
      </c>
      <c r="Z61" s="32">
        <v>0</v>
      </c>
      <c r="AA61" s="32">
        <v>0</v>
      </c>
      <c r="AB61" s="32">
        <v>0</v>
      </c>
      <c r="AC61" s="32">
        <v>0</v>
      </c>
      <c r="AD61" s="32">
        <v>0</v>
      </c>
      <c r="AE61" s="32">
        <v>0</v>
      </c>
      <c r="AF61" t="s">
        <v>38</v>
      </c>
      <c r="AG61">
        <v>1</v>
      </c>
      <c r="AH61"/>
    </row>
    <row r="62" spans="1:34" x14ac:dyDescent="0.25">
      <c r="A62" t="s">
        <v>225</v>
      </c>
      <c r="B62" t="s">
        <v>110</v>
      </c>
      <c r="C62" t="s">
        <v>148</v>
      </c>
      <c r="D62" t="s">
        <v>187</v>
      </c>
      <c r="E62" s="32">
        <v>36.06666666666667</v>
      </c>
      <c r="F62" s="32">
        <v>3.9282747997535412</v>
      </c>
      <c r="G62" s="32">
        <v>3.4131792975970416</v>
      </c>
      <c r="H62" s="32">
        <v>0.61683610597658645</v>
      </c>
      <c r="I62" s="32">
        <v>0.14856746765249534</v>
      </c>
      <c r="J62" s="32">
        <v>141.67977777777773</v>
      </c>
      <c r="K62" s="32">
        <v>123.10199999999998</v>
      </c>
      <c r="L62" s="32">
        <v>22.24722222222222</v>
      </c>
      <c r="M62" s="32">
        <v>5.3583333333333325</v>
      </c>
      <c r="N62" s="32">
        <v>11.733333333333333</v>
      </c>
      <c r="O62" s="32">
        <v>5.1555555555555559</v>
      </c>
      <c r="P62" s="32">
        <v>38.236555555555562</v>
      </c>
      <c r="Q62" s="32">
        <v>36.547666666666672</v>
      </c>
      <c r="R62" s="32">
        <v>1.6888888888888889</v>
      </c>
      <c r="S62" s="32">
        <v>81.19599999999997</v>
      </c>
      <c r="T62" s="32">
        <v>71.991444444444411</v>
      </c>
      <c r="U62" s="32">
        <v>0</v>
      </c>
      <c r="V62" s="32">
        <v>9.2045555555555563</v>
      </c>
      <c r="W62" s="32">
        <v>4.5030000000000001</v>
      </c>
      <c r="X62" s="32">
        <v>0.25466666666666671</v>
      </c>
      <c r="Y62" s="32">
        <v>0</v>
      </c>
      <c r="Z62" s="32">
        <v>0</v>
      </c>
      <c r="AA62" s="32">
        <v>8.3333333333333329E-2</v>
      </c>
      <c r="AB62" s="32">
        <v>0</v>
      </c>
      <c r="AC62" s="32">
        <v>4.165</v>
      </c>
      <c r="AD62" s="32">
        <v>0</v>
      </c>
      <c r="AE62" s="32">
        <v>0</v>
      </c>
      <c r="AF62" t="s">
        <v>39</v>
      </c>
      <c r="AG62">
        <v>1</v>
      </c>
      <c r="AH62"/>
    </row>
    <row r="63" spans="1:34" x14ac:dyDescent="0.25">
      <c r="A63" t="s">
        <v>225</v>
      </c>
      <c r="B63" t="s">
        <v>105</v>
      </c>
      <c r="C63" t="s">
        <v>162</v>
      </c>
      <c r="D63" t="s">
        <v>195</v>
      </c>
      <c r="E63" s="32">
        <v>56.866666666666667</v>
      </c>
      <c r="F63" s="32">
        <v>4.2219382571316917</v>
      </c>
      <c r="G63" s="32">
        <v>3.9576514263384133</v>
      </c>
      <c r="H63" s="32">
        <v>0.44177413051973435</v>
      </c>
      <c r="I63" s="32">
        <v>0.26255763970300905</v>
      </c>
      <c r="J63" s="32">
        <v>240.08755555555553</v>
      </c>
      <c r="K63" s="32">
        <v>225.05844444444443</v>
      </c>
      <c r="L63" s="32">
        <v>25.122222222222227</v>
      </c>
      <c r="M63" s="32">
        <v>14.930777777777783</v>
      </c>
      <c r="N63" s="32">
        <v>5.1692222222222224</v>
      </c>
      <c r="O63" s="32">
        <v>5.0222222222222221</v>
      </c>
      <c r="P63" s="32">
        <v>45.747999999999998</v>
      </c>
      <c r="Q63" s="32">
        <v>40.910333333333334</v>
      </c>
      <c r="R63" s="32">
        <v>4.8376666666666663</v>
      </c>
      <c r="S63" s="32">
        <v>169.2173333333333</v>
      </c>
      <c r="T63" s="32">
        <v>136.49388888888885</v>
      </c>
      <c r="U63" s="32">
        <v>0</v>
      </c>
      <c r="V63" s="32">
        <v>32.723444444444453</v>
      </c>
      <c r="W63" s="32">
        <v>29.661999999999999</v>
      </c>
      <c r="X63" s="32">
        <v>0</v>
      </c>
      <c r="Y63" s="32">
        <v>0</v>
      </c>
      <c r="Z63" s="32">
        <v>0</v>
      </c>
      <c r="AA63" s="32">
        <v>16.569444444444443</v>
      </c>
      <c r="AB63" s="32">
        <v>0</v>
      </c>
      <c r="AC63" s="32">
        <v>13.092555555555554</v>
      </c>
      <c r="AD63" s="32">
        <v>0</v>
      </c>
      <c r="AE63" s="32">
        <v>0</v>
      </c>
      <c r="AF63" t="s">
        <v>34</v>
      </c>
      <c r="AG63">
        <v>1</v>
      </c>
      <c r="AH63"/>
    </row>
    <row r="64" spans="1:34" x14ac:dyDescent="0.25">
      <c r="A64" t="s">
        <v>225</v>
      </c>
      <c r="B64" t="s">
        <v>97</v>
      </c>
      <c r="C64" t="s">
        <v>142</v>
      </c>
      <c r="D64" t="s">
        <v>192</v>
      </c>
      <c r="E64" s="32">
        <v>64.733333333333334</v>
      </c>
      <c r="F64" s="32">
        <v>4.938765877102643</v>
      </c>
      <c r="G64" s="32">
        <v>4.6113542739443867</v>
      </c>
      <c r="H64" s="32">
        <v>0.74227600411946437</v>
      </c>
      <c r="I64" s="32">
        <v>0.50334706488156544</v>
      </c>
      <c r="J64" s="32">
        <v>319.70277777777778</v>
      </c>
      <c r="K64" s="32">
        <v>298.50833333333333</v>
      </c>
      <c r="L64" s="32">
        <v>48.05</v>
      </c>
      <c r="M64" s="32">
        <v>32.583333333333336</v>
      </c>
      <c r="N64" s="32">
        <v>10.4</v>
      </c>
      <c r="O64" s="32">
        <v>5.0666666666666664</v>
      </c>
      <c r="P64" s="32">
        <v>82.205555555555549</v>
      </c>
      <c r="Q64" s="32">
        <v>76.477777777777774</v>
      </c>
      <c r="R64" s="32">
        <v>5.7277777777777779</v>
      </c>
      <c r="S64" s="32">
        <v>189.44722222222222</v>
      </c>
      <c r="T64" s="32">
        <v>189.44722222222222</v>
      </c>
      <c r="U64" s="32">
        <v>0</v>
      </c>
      <c r="V64" s="32">
        <v>0</v>
      </c>
      <c r="W64" s="32">
        <v>0</v>
      </c>
      <c r="X64" s="32">
        <v>0</v>
      </c>
      <c r="Y64" s="32">
        <v>0</v>
      </c>
      <c r="Z64" s="32">
        <v>0</v>
      </c>
      <c r="AA64" s="32">
        <v>0</v>
      </c>
      <c r="AB64" s="32">
        <v>0</v>
      </c>
      <c r="AC64" s="32">
        <v>0</v>
      </c>
      <c r="AD64" s="32">
        <v>0</v>
      </c>
      <c r="AE64" s="32">
        <v>0</v>
      </c>
      <c r="AF64" t="s">
        <v>26</v>
      </c>
      <c r="AG64">
        <v>1</v>
      </c>
      <c r="AH64"/>
    </row>
    <row r="65" spans="1:34" x14ac:dyDescent="0.25">
      <c r="A65" t="s">
        <v>225</v>
      </c>
      <c r="B65" t="s">
        <v>126</v>
      </c>
      <c r="C65" t="s">
        <v>148</v>
      </c>
      <c r="D65" t="s">
        <v>187</v>
      </c>
      <c r="E65" s="32">
        <v>20.733333333333334</v>
      </c>
      <c r="F65" s="32">
        <v>5.2706270096463026</v>
      </c>
      <c r="G65" s="32">
        <v>4.7284994640943196</v>
      </c>
      <c r="H65" s="32">
        <v>0.87769560557341908</v>
      </c>
      <c r="I65" s="32">
        <v>0.38379957127545544</v>
      </c>
      <c r="J65" s="32">
        <v>109.27766666666668</v>
      </c>
      <c r="K65" s="32">
        <v>98.037555555555556</v>
      </c>
      <c r="L65" s="32">
        <v>18.197555555555557</v>
      </c>
      <c r="M65" s="32">
        <v>7.9574444444444437</v>
      </c>
      <c r="N65" s="32">
        <v>5.4845555555555565</v>
      </c>
      <c r="O65" s="32">
        <v>4.7555555555555555</v>
      </c>
      <c r="P65" s="32">
        <v>20.489999999999991</v>
      </c>
      <c r="Q65" s="32">
        <v>19.489999999999991</v>
      </c>
      <c r="R65" s="32">
        <v>1</v>
      </c>
      <c r="S65" s="32">
        <v>70.590111111111128</v>
      </c>
      <c r="T65" s="32">
        <v>63.38000000000001</v>
      </c>
      <c r="U65" s="32">
        <v>0</v>
      </c>
      <c r="V65" s="32">
        <v>7.2101111111111118</v>
      </c>
      <c r="W65" s="32">
        <v>0</v>
      </c>
      <c r="X65" s="32">
        <v>0</v>
      </c>
      <c r="Y65" s="32">
        <v>0</v>
      </c>
      <c r="Z65" s="32">
        <v>0</v>
      </c>
      <c r="AA65" s="32">
        <v>0</v>
      </c>
      <c r="AB65" s="32">
        <v>0</v>
      </c>
      <c r="AC65" s="32">
        <v>0</v>
      </c>
      <c r="AD65" s="32">
        <v>0</v>
      </c>
      <c r="AE65" s="32">
        <v>0</v>
      </c>
      <c r="AF65" t="s">
        <v>55</v>
      </c>
      <c r="AG65">
        <v>1</v>
      </c>
      <c r="AH65"/>
    </row>
    <row r="66" spans="1:34" x14ac:dyDescent="0.25">
      <c r="A66" t="s">
        <v>225</v>
      </c>
      <c r="B66" t="s">
        <v>130</v>
      </c>
      <c r="C66" t="s">
        <v>181</v>
      </c>
      <c r="D66" t="s">
        <v>188</v>
      </c>
      <c r="E66" s="32">
        <v>120.65555555555555</v>
      </c>
      <c r="F66" s="32">
        <v>4.0842434846670965</v>
      </c>
      <c r="G66" s="32">
        <v>3.6552260797495171</v>
      </c>
      <c r="H66" s="32">
        <v>0.70100930104061154</v>
      </c>
      <c r="I66" s="32">
        <v>0.47884796021733134</v>
      </c>
      <c r="J66" s="32">
        <v>492.78666666666669</v>
      </c>
      <c r="K66" s="32">
        <v>441.02333333333337</v>
      </c>
      <c r="L66" s="32">
        <v>84.580666666666673</v>
      </c>
      <c r="M66" s="32">
        <v>57.775666666666673</v>
      </c>
      <c r="N66" s="32">
        <v>16.238333333333333</v>
      </c>
      <c r="O66" s="32">
        <v>10.566666666666666</v>
      </c>
      <c r="P66" s="32">
        <v>110.87277777777774</v>
      </c>
      <c r="Q66" s="32">
        <v>85.914444444444413</v>
      </c>
      <c r="R66" s="32">
        <v>24.958333333333332</v>
      </c>
      <c r="S66" s="32">
        <v>297.33322222222228</v>
      </c>
      <c r="T66" s="32">
        <v>250.02155555555558</v>
      </c>
      <c r="U66" s="32">
        <v>3.9583333333333335</v>
      </c>
      <c r="V66" s="32">
        <v>43.353333333333339</v>
      </c>
      <c r="W66" s="32">
        <v>89.170666666666676</v>
      </c>
      <c r="X66" s="32">
        <v>0</v>
      </c>
      <c r="Y66" s="32">
        <v>0</v>
      </c>
      <c r="Z66" s="32">
        <v>0</v>
      </c>
      <c r="AA66" s="32">
        <v>18.663666666666664</v>
      </c>
      <c r="AB66" s="32">
        <v>0</v>
      </c>
      <c r="AC66" s="32">
        <v>70.507000000000005</v>
      </c>
      <c r="AD66" s="32">
        <v>0</v>
      </c>
      <c r="AE66" s="32">
        <v>0</v>
      </c>
      <c r="AF66" t="s">
        <v>59</v>
      </c>
      <c r="AG66">
        <v>1</v>
      </c>
      <c r="AH66"/>
    </row>
    <row r="67" spans="1:34" x14ac:dyDescent="0.25">
      <c r="A67" t="s">
        <v>225</v>
      </c>
      <c r="B67" t="s">
        <v>107</v>
      </c>
      <c r="C67" t="s">
        <v>149</v>
      </c>
      <c r="D67" t="s">
        <v>187</v>
      </c>
      <c r="E67" s="32">
        <v>45.06666666666667</v>
      </c>
      <c r="F67" s="32">
        <v>3.3078328402366863</v>
      </c>
      <c r="G67" s="32">
        <v>2.9742529585798816</v>
      </c>
      <c r="H67" s="32">
        <v>0.64821252465483237</v>
      </c>
      <c r="I67" s="32">
        <v>0.31463264299802768</v>
      </c>
      <c r="J67" s="32">
        <v>149.07300000000001</v>
      </c>
      <c r="K67" s="32">
        <v>134.03966666666668</v>
      </c>
      <c r="L67" s="32">
        <v>29.212777777777781</v>
      </c>
      <c r="M67" s="32">
        <v>14.179444444444448</v>
      </c>
      <c r="N67" s="32">
        <v>9.4333333333333336</v>
      </c>
      <c r="O67" s="32">
        <v>5.6</v>
      </c>
      <c r="P67" s="32">
        <v>30.347000000000001</v>
      </c>
      <c r="Q67" s="32">
        <v>30.347000000000001</v>
      </c>
      <c r="R67" s="32">
        <v>0</v>
      </c>
      <c r="S67" s="32">
        <v>89.513222222222225</v>
      </c>
      <c r="T67" s="32">
        <v>75.828111111111113</v>
      </c>
      <c r="U67" s="32">
        <v>1.1725555555555558</v>
      </c>
      <c r="V67" s="32">
        <v>12.512555555555556</v>
      </c>
      <c r="W67" s="32">
        <v>2.5657777777777775</v>
      </c>
      <c r="X67" s="32">
        <v>0</v>
      </c>
      <c r="Y67" s="32">
        <v>0</v>
      </c>
      <c r="Z67" s="32">
        <v>0</v>
      </c>
      <c r="AA67" s="32">
        <v>0</v>
      </c>
      <c r="AB67" s="32">
        <v>0</v>
      </c>
      <c r="AC67" s="32">
        <v>2.5657777777777775</v>
      </c>
      <c r="AD67" s="32">
        <v>0</v>
      </c>
      <c r="AE67" s="32">
        <v>0</v>
      </c>
      <c r="AF67" t="s">
        <v>36</v>
      </c>
      <c r="AG67">
        <v>1</v>
      </c>
      <c r="AH67"/>
    </row>
    <row r="68" spans="1:34" x14ac:dyDescent="0.25">
      <c r="A68" t="s">
        <v>225</v>
      </c>
      <c r="B68" t="s">
        <v>117</v>
      </c>
      <c r="C68" t="s">
        <v>148</v>
      </c>
      <c r="D68" t="s">
        <v>187</v>
      </c>
      <c r="E68" s="32">
        <v>103.64444444444445</v>
      </c>
      <c r="F68" s="32">
        <v>3.6842688679245286</v>
      </c>
      <c r="G68" s="32">
        <v>3.58821397941681</v>
      </c>
      <c r="H68" s="32">
        <v>0.46588765008576333</v>
      </c>
      <c r="I68" s="32">
        <v>0.36983276157804462</v>
      </c>
      <c r="J68" s="32">
        <v>381.85400000000004</v>
      </c>
      <c r="K68" s="32">
        <v>371.89844444444446</v>
      </c>
      <c r="L68" s="32">
        <v>48.286666666666669</v>
      </c>
      <c r="M68" s="32">
        <v>38.331111111111113</v>
      </c>
      <c r="N68" s="32">
        <v>4.6222222222222218</v>
      </c>
      <c r="O68" s="32">
        <v>5.333333333333333</v>
      </c>
      <c r="P68" s="32">
        <v>113.43433333333334</v>
      </c>
      <c r="Q68" s="32">
        <v>113.43433333333334</v>
      </c>
      <c r="R68" s="32">
        <v>0</v>
      </c>
      <c r="S68" s="32">
        <v>220.13300000000001</v>
      </c>
      <c r="T68" s="32">
        <v>215.41355555555558</v>
      </c>
      <c r="U68" s="32">
        <v>4.7194444444444441</v>
      </c>
      <c r="V68" s="32">
        <v>0</v>
      </c>
      <c r="W68" s="32">
        <v>77.856444444444435</v>
      </c>
      <c r="X68" s="32">
        <v>3.2283333333333335</v>
      </c>
      <c r="Y68" s="32">
        <v>0</v>
      </c>
      <c r="Z68" s="32">
        <v>0</v>
      </c>
      <c r="AA68" s="32">
        <v>7.8728888888888893</v>
      </c>
      <c r="AB68" s="32">
        <v>0</v>
      </c>
      <c r="AC68" s="32">
        <v>66.755222222222216</v>
      </c>
      <c r="AD68" s="32">
        <v>0</v>
      </c>
      <c r="AE68" s="32">
        <v>0</v>
      </c>
      <c r="AF68" t="s">
        <v>46</v>
      </c>
      <c r="AG68">
        <v>1</v>
      </c>
      <c r="AH68"/>
    </row>
    <row r="69" spans="1:34" x14ac:dyDescent="0.25">
      <c r="A69" t="s">
        <v>225</v>
      </c>
      <c r="B69" t="s">
        <v>83</v>
      </c>
      <c r="C69" t="s">
        <v>150</v>
      </c>
      <c r="D69" t="s">
        <v>192</v>
      </c>
      <c r="E69" s="32">
        <v>27.68888888888889</v>
      </c>
      <c r="F69" s="32">
        <v>4.0084951845906902</v>
      </c>
      <c r="G69" s="32">
        <v>3.4817817014446231</v>
      </c>
      <c r="H69" s="32">
        <v>1.0920345104333866</v>
      </c>
      <c r="I69" s="32">
        <v>0.63172150882825018</v>
      </c>
      <c r="J69" s="32">
        <v>110.99077777777779</v>
      </c>
      <c r="K69" s="32">
        <v>96.40666666666668</v>
      </c>
      <c r="L69" s="32">
        <v>30.237222222222215</v>
      </c>
      <c r="M69" s="32">
        <v>17.49166666666666</v>
      </c>
      <c r="N69" s="32">
        <v>8.1233333333333331</v>
      </c>
      <c r="O69" s="32">
        <v>4.6222222222222218</v>
      </c>
      <c r="P69" s="32">
        <v>25.474777777777785</v>
      </c>
      <c r="Q69" s="32">
        <v>23.63622222222223</v>
      </c>
      <c r="R69" s="32">
        <v>1.8385555555555559</v>
      </c>
      <c r="S69" s="32">
        <v>55.27877777777779</v>
      </c>
      <c r="T69" s="32">
        <v>54.038000000000011</v>
      </c>
      <c r="U69" s="32">
        <v>0</v>
      </c>
      <c r="V69" s="32">
        <v>1.2407777777777778</v>
      </c>
      <c r="W69" s="32">
        <v>49.182111111111098</v>
      </c>
      <c r="X69" s="32">
        <v>10.880999999999997</v>
      </c>
      <c r="Y69" s="32">
        <v>3.0083333333333333</v>
      </c>
      <c r="Z69" s="32">
        <v>3.4666666666666668</v>
      </c>
      <c r="AA69" s="32">
        <v>8.1415555555555557</v>
      </c>
      <c r="AB69" s="32">
        <v>0.26666666666666666</v>
      </c>
      <c r="AC69" s="32">
        <v>23.417888888888886</v>
      </c>
      <c r="AD69" s="32">
        <v>0</v>
      </c>
      <c r="AE69" s="32">
        <v>0</v>
      </c>
      <c r="AF69" t="s">
        <v>12</v>
      </c>
      <c r="AG69">
        <v>1</v>
      </c>
      <c r="AH69"/>
    </row>
    <row r="70" spans="1:34" x14ac:dyDescent="0.25">
      <c r="A70" t="s">
        <v>225</v>
      </c>
      <c r="B70" t="s">
        <v>135</v>
      </c>
      <c r="C70" t="s">
        <v>183</v>
      </c>
      <c r="D70" t="s">
        <v>192</v>
      </c>
      <c r="E70" s="32">
        <v>38.966666666666669</v>
      </c>
      <c r="F70" s="32">
        <v>5.037812945537496</v>
      </c>
      <c r="G70" s="32">
        <v>4.5703193612774449</v>
      </c>
      <c r="H70" s="32">
        <v>1.2352466495580268</v>
      </c>
      <c r="I70" s="32">
        <v>0.80760193897918453</v>
      </c>
      <c r="J70" s="32">
        <v>196.30677777777777</v>
      </c>
      <c r="K70" s="32">
        <v>178.0901111111111</v>
      </c>
      <c r="L70" s="32">
        <v>48.133444444444443</v>
      </c>
      <c r="M70" s="32">
        <v>31.469555555555559</v>
      </c>
      <c r="N70" s="32">
        <v>11.691666666666666</v>
      </c>
      <c r="O70" s="32">
        <v>4.9722222222222223</v>
      </c>
      <c r="P70" s="32">
        <v>23.167666666666669</v>
      </c>
      <c r="Q70" s="32">
        <v>21.614888888888892</v>
      </c>
      <c r="R70" s="32">
        <v>1.5527777777777778</v>
      </c>
      <c r="S70" s="32">
        <v>125.00566666666666</v>
      </c>
      <c r="T70" s="32">
        <v>118.42511111111111</v>
      </c>
      <c r="U70" s="32">
        <v>0</v>
      </c>
      <c r="V70" s="32">
        <v>6.5805555555555557</v>
      </c>
      <c r="W70" s="32">
        <v>31.134333333333331</v>
      </c>
      <c r="X70" s="32">
        <v>4.2166666666666668</v>
      </c>
      <c r="Y70" s="32">
        <v>0</v>
      </c>
      <c r="Z70" s="32">
        <v>0</v>
      </c>
      <c r="AA70" s="32">
        <v>0.93144444444444441</v>
      </c>
      <c r="AB70" s="32">
        <v>0</v>
      </c>
      <c r="AC70" s="32">
        <v>25.986222222222221</v>
      </c>
      <c r="AD70" s="32">
        <v>0</v>
      </c>
      <c r="AE70" s="32">
        <v>0</v>
      </c>
      <c r="AF70" t="s">
        <v>64</v>
      </c>
      <c r="AG70">
        <v>1</v>
      </c>
      <c r="AH70"/>
    </row>
    <row r="71" spans="1:34" x14ac:dyDescent="0.25">
      <c r="A71" t="s">
        <v>225</v>
      </c>
      <c r="B71" t="s">
        <v>121</v>
      </c>
      <c r="C71" t="s">
        <v>178</v>
      </c>
      <c r="D71" t="s">
        <v>186</v>
      </c>
      <c r="E71" s="32">
        <v>73.666666666666671</v>
      </c>
      <c r="F71" s="32">
        <v>3.2948295625942676</v>
      </c>
      <c r="G71" s="32">
        <v>2.885983408748114</v>
      </c>
      <c r="H71" s="32">
        <v>0.54268929110105579</v>
      </c>
      <c r="I71" s="32">
        <v>0.33163348416289595</v>
      </c>
      <c r="J71" s="32">
        <v>242.71911111111106</v>
      </c>
      <c r="K71" s="32">
        <v>212.60077777777775</v>
      </c>
      <c r="L71" s="32">
        <v>39.978111111111112</v>
      </c>
      <c r="M71" s="32">
        <v>24.430333333333337</v>
      </c>
      <c r="N71" s="32">
        <v>9.4866666666666664</v>
      </c>
      <c r="O71" s="32">
        <v>6.0611111111111109</v>
      </c>
      <c r="P71" s="32">
        <v>83.976444444444439</v>
      </c>
      <c r="Q71" s="32">
        <v>69.405888888888882</v>
      </c>
      <c r="R71" s="32">
        <v>14.570555555555554</v>
      </c>
      <c r="S71" s="32">
        <v>118.76455555555555</v>
      </c>
      <c r="T71" s="32">
        <v>101.74477777777777</v>
      </c>
      <c r="U71" s="32">
        <v>2.5457777777777779</v>
      </c>
      <c r="V71" s="32">
        <v>14.474</v>
      </c>
      <c r="W71" s="32">
        <v>9.78188888888889</v>
      </c>
      <c r="X71" s="32">
        <v>0.25311111111111112</v>
      </c>
      <c r="Y71" s="32">
        <v>0</v>
      </c>
      <c r="Z71" s="32">
        <v>0</v>
      </c>
      <c r="AA71" s="32">
        <v>8.1230000000000011</v>
      </c>
      <c r="AB71" s="32">
        <v>0</v>
      </c>
      <c r="AC71" s="32">
        <v>1.4057777777777778</v>
      </c>
      <c r="AD71" s="32">
        <v>0</v>
      </c>
      <c r="AE71" s="32">
        <v>0</v>
      </c>
      <c r="AF71" t="s">
        <v>50</v>
      </c>
      <c r="AG71">
        <v>1</v>
      </c>
      <c r="AH71"/>
    </row>
    <row r="72" spans="1:34" x14ac:dyDescent="0.25">
      <c r="A72" t="s">
        <v>225</v>
      </c>
      <c r="B72" t="s">
        <v>134</v>
      </c>
      <c r="C72" t="s">
        <v>143</v>
      </c>
      <c r="D72" t="s">
        <v>188</v>
      </c>
      <c r="E72" s="32">
        <v>44.833333333333336</v>
      </c>
      <c r="F72" s="32">
        <v>4.0897546468401496</v>
      </c>
      <c r="G72" s="32">
        <v>4.0362627013630732</v>
      </c>
      <c r="H72" s="32">
        <v>0.35171747211895904</v>
      </c>
      <c r="I72" s="32">
        <v>0.32966047087980166</v>
      </c>
      <c r="J72" s="32">
        <v>183.35733333333337</v>
      </c>
      <c r="K72" s="32">
        <v>180.95911111111113</v>
      </c>
      <c r="L72" s="32">
        <v>15.768666666666665</v>
      </c>
      <c r="M72" s="32">
        <v>14.779777777777776</v>
      </c>
      <c r="N72" s="32">
        <v>0.98888888888888893</v>
      </c>
      <c r="O72" s="32">
        <v>0</v>
      </c>
      <c r="P72" s="32">
        <v>32.351444444444446</v>
      </c>
      <c r="Q72" s="32">
        <v>30.94211111111111</v>
      </c>
      <c r="R72" s="32">
        <v>1.4093333333333333</v>
      </c>
      <c r="S72" s="32">
        <v>135.23722222222224</v>
      </c>
      <c r="T72" s="32">
        <v>135.23722222222224</v>
      </c>
      <c r="U72" s="32">
        <v>0</v>
      </c>
      <c r="V72" s="32">
        <v>0</v>
      </c>
      <c r="W72" s="32">
        <v>0</v>
      </c>
      <c r="X72" s="32">
        <v>0</v>
      </c>
      <c r="Y72" s="32">
        <v>0</v>
      </c>
      <c r="Z72" s="32">
        <v>0</v>
      </c>
      <c r="AA72" s="32">
        <v>0</v>
      </c>
      <c r="AB72" s="32">
        <v>0</v>
      </c>
      <c r="AC72" s="32">
        <v>0</v>
      </c>
      <c r="AD72" s="32">
        <v>0</v>
      </c>
      <c r="AE72" s="32">
        <v>0</v>
      </c>
      <c r="AF72" t="s">
        <v>63</v>
      </c>
      <c r="AG72">
        <v>1</v>
      </c>
      <c r="AH72"/>
    </row>
    <row r="73" spans="1:34" x14ac:dyDescent="0.25">
      <c r="AH73"/>
    </row>
    <row r="74" spans="1:34" x14ac:dyDescent="0.25">
      <c r="AH74"/>
    </row>
    <row r="75" spans="1:34" x14ac:dyDescent="0.25">
      <c r="AH75"/>
    </row>
    <row r="76" spans="1:34" x14ac:dyDescent="0.25">
      <c r="AH76"/>
    </row>
    <row r="77" spans="1:34" x14ac:dyDescent="0.25">
      <c r="AH77"/>
    </row>
    <row r="78" spans="1:34" x14ac:dyDescent="0.25">
      <c r="AH78"/>
    </row>
    <row r="79" spans="1:34" x14ac:dyDescent="0.25">
      <c r="AH79"/>
    </row>
    <row r="80" spans="1:34" x14ac:dyDescent="0.25">
      <c r="AH80"/>
    </row>
    <row r="81" spans="34:34" x14ac:dyDescent="0.25">
      <c r="AH81"/>
    </row>
    <row r="82" spans="34:34" x14ac:dyDescent="0.25">
      <c r="AH82"/>
    </row>
    <row r="83" spans="34:34" x14ac:dyDescent="0.25">
      <c r="AH83"/>
    </row>
    <row r="84" spans="34:34" x14ac:dyDescent="0.25">
      <c r="AH84"/>
    </row>
    <row r="85" spans="34:34" x14ac:dyDescent="0.25">
      <c r="AH85"/>
    </row>
    <row r="86" spans="34:34" x14ac:dyDescent="0.25">
      <c r="AH86"/>
    </row>
    <row r="87" spans="34:34" x14ac:dyDescent="0.25">
      <c r="AH87"/>
    </row>
    <row r="88" spans="34:34" x14ac:dyDescent="0.25">
      <c r="AH88"/>
    </row>
    <row r="89" spans="34:34" x14ac:dyDescent="0.25">
      <c r="AH89"/>
    </row>
    <row r="90" spans="34:34" x14ac:dyDescent="0.25">
      <c r="AH90"/>
    </row>
    <row r="91" spans="34:34" x14ac:dyDescent="0.25">
      <c r="AH91"/>
    </row>
    <row r="92" spans="34:34" x14ac:dyDescent="0.25">
      <c r="AH92"/>
    </row>
    <row r="93" spans="34:34" x14ac:dyDescent="0.25">
      <c r="AH93"/>
    </row>
    <row r="94" spans="34:34" x14ac:dyDescent="0.25">
      <c r="AH94"/>
    </row>
    <row r="95" spans="34:34" x14ac:dyDescent="0.25">
      <c r="AH95"/>
    </row>
    <row r="96" spans="34:34" x14ac:dyDescent="0.25">
      <c r="AH96"/>
    </row>
    <row r="97" spans="34:34" x14ac:dyDescent="0.25">
      <c r="AH97"/>
    </row>
    <row r="98" spans="34:34" x14ac:dyDescent="0.25">
      <c r="AH98"/>
    </row>
    <row r="99" spans="34:34" x14ac:dyDescent="0.25">
      <c r="AH99"/>
    </row>
    <row r="100" spans="34:34" x14ac:dyDescent="0.25">
      <c r="AH100"/>
    </row>
    <row r="101" spans="34:34" x14ac:dyDescent="0.25">
      <c r="AH101"/>
    </row>
    <row r="102" spans="34:34" x14ac:dyDescent="0.25">
      <c r="AH102"/>
    </row>
    <row r="103" spans="34:34" x14ac:dyDescent="0.25">
      <c r="AH103"/>
    </row>
    <row r="104" spans="34:34" x14ac:dyDescent="0.25">
      <c r="AH104"/>
    </row>
    <row r="105" spans="34:34" x14ac:dyDescent="0.25">
      <c r="AH105"/>
    </row>
    <row r="106" spans="34:34" x14ac:dyDescent="0.25">
      <c r="AH106"/>
    </row>
    <row r="107" spans="34:34" x14ac:dyDescent="0.25">
      <c r="AH107"/>
    </row>
    <row r="108" spans="34:34" x14ac:dyDescent="0.25">
      <c r="AH108"/>
    </row>
    <row r="109" spans="34:34" x14ac:dyDescent="0.25">
      <c r="AH109"/>
    </row>
    <row r="110" spans="34:34" x14ac:dyDescent="0.25">
      <c r="AH110"/>
    </row>
    <row r="111" spans="34:34" x14ac:dyDescent="0.25">
      <c r="AH111"/>
    </row>
    <row r="112" spans="34:34" x14ac:dyDescent="0.25">
      <c r="AH112"/>
    </row>
    <row r="113" spans="34:34" x14ac:dyDescent="0.25">
      <c r="AH113"/>
    </row>
    <row r="114" spans="34:34" x14ac:dyDescent="0.25">
      <c r="AH114"/>
    </row>
    <row r="115" spans="34:34" x14ac:dyDescent="0.25">
      <c r="AH115"/>
    </row>
    <row r="116" spans="34:34" x14ac:dyDescent="0.25">
      <c r="AH116"/>
    </row>
    <row r="117" spans="34:34" x14ac:dyDescent="0.25">
      <c r="AH117"/>
    </row>
    <row r="118" spans="34:34" x14ac:dyDescent="0.25">
      <c r="AH118"/>
    </row>
    <row r="119" spans="34:34" x14ac:dyDescent="0.25">
      <c r="AH119"/>
    </row>
    <row r="120" spans="34:34" x14ac:dyDescent="0.25">
      <c r="AH120"/>
    </row>
    <row r="121" spans="34:34" x14ac:dyDescent="0.25">
      <c r="AH121"/>
    </row>
    <row r="122" spans="34:34" x14ac:dyDescent="0.25">
      <c r="AH122"/>
    </row>
    <row r="123" spans="34:34" x14ac:dyDescent="0.25">
      <c r="AH123"/>
    </row>
    <row r="124" spans="34:34" x14ac:dyDescent="0.25">
      <c r="AH124"/>
    </row>
    <row r="125" spans="34:34" x14ac:dyDescent="0.25">
      <c r="AH125"/>
    </row>
    <row r="126" spans="34:34" x14ac:dyDescent="0.25">
      <c r="AH126"/>
    </row>
    <row r="127" spans="34:34" x14ac:dyDescent="0.25">
      <c r="AH127"/>
    </row>
    <row r="128" spans="34:34" x14ac:dyDescent="0.25">
      <c r="AH128"/>
    </row>
    <row r="129" spans="34:34" x14ac:dyDescent="0.25">
      <c r="AH129"/>
    </row>
    <row r="130" spans="34:34" x14ac:dyDescent="0.25">
      <c r="AH130"/>
    </row>
    <row r="131" spans="34:34" x14ac:dyDescent="0.25">
      <c r="AH131"/>
    </row>
    <row r="132" spans="34:34" x14ac:dyDescent="0.25">
      <c r="AH132"/>
    </row>
    <row r="133" spans="34:34" x14ac:dyDescent="0.25">
      <c r="AH133"/>
    </row>
    <row r="134" spans="34:34" x14ac:dyDescent="0.25">
      <c r="AH134"/>
    </row>
    <row r="135" spans="34:34" x14ac:dyDescent="0.25">
      <c r="AH135"/>
    </row>
    <row r="136" spans="34:34" x14ac:dyDescent="0.25">
      <c r="AH136"/>
    </row>
    <row r="137" spans="34:34" x14ac:dyDescent="0.25">
      <c r="AH137"/>
    </row>
    <row r="138" spans="34:34" x14ac:dyDescent="0.25">
      <c r="AH138"/>
    </row>
    <row r="139" spans="34:34" x14ac:dyDescent="0.25">
      <c r="AH139"/>
    </row>
    <row r="140" spans="34:34" x14ac:dyDescent="0.25">
      <c r="AH140"/>
    </row>
    <row r="141" spans="34:34" x14ac:dyDescent="0.25">
      <c r="AH141"/>
    </row>
    <row r="142" spans="34:34" x14ac:dyDescent="0.25">
      <c r="AH142"/>
    </row>
    <row r="143" spans="34:34" x14ac:dyDescent="0.25">
      <c r="AH143"/>
    </row>
    <row r="144" spans="34:34" x14ac:dyDescent="0.25">
      <c r="AH144"/>
    </row>
    <row r="145" spans="34:34" x14ac:dyDescent="0.25">
      <c r="AH145"/>
    </row>
    <row r="146" spans="34:34" x14ac:dyDescent="0.25">
      <c r="AH146"/>
    </row>
    <row r="147" spans="34:34" x14ac:dyDescent="0.25">
      <c r="AH147"/>
    </row>
    <row r="148" spans="34:34" x14ac:dyDescent="0.25">
      <c r="AH148"/>
    </row>
    <row r="149" spans="34:34" x14ac:dyDescent="0.25">
      <c r="AH149"/>
    </row>
    <row r="150" spans="34:34" x14ac:dyDescent="0.25">
      <c r="AH150"/>
    </row>
    <row r="151" spans="34:34" x14ac:dyDescent="0.25">
      <c r="AH151"/>
    </row>
    <row r="152" spans="34:34" x14ac:dyDescent="0.25">
      <c r="AH152"/>
    </row>
    <row r="153" spans="34:34" x14ac:dyDescent="0.25">
      <c r="AH153"/>
    </row>
    <row r="154" spans="34:34" x14ac:dyDescent="0.25">
      <c r="AH154"/>
    </row>
    <row r="155" spans="34:34" x14ac:dyDescent="0.25">
      <c r="AH155"/>
    </row>
    <row r="156" spans="34:34" x14ac:dyDescent="0.25">
      <c r="AH156"/>
    </row>
    <row r="157" spans="34:34" x14ac:dyDescent="0.25">
      <c r="AH157"/>
    </row>
    <row r="158" spans="34:34" x14ac:dyDescent="0.25">
      <c r="AH158"/>
    </row>
    <row r="159" spans="34:34" x14ac:dyDescent="0.25">
      <c r="AH159"/>
    </row>
    <row r="160" spans="34:34" x14ac:dyDescent="0.25">
      <c r="AH160"/>
    </row>
    <row r="161" spans="34:34" x14ac:dyDescent="0.25">
      <c r="AH161"/>
    </row>
    <row r="162" spans="34:34" x14ac:dyDescent="0.25">
      <c r="AH162"/>
    </row>
    <row r="163" spans="34:34" x14ac:dyDescent="0.25">
      <c r="AH163"/>
    </row>
    <row r="164" spans="34:34" x14ac:dyDescent="0.25">
      <c r="AH164"/>
    </row>
    <row r="165" spans="34:34" x14ac:dyDescent="0.25">
      <c r="AH165"/>
    </row>
    <row r="166" spans="34:34" x14ac:dyDescent="0.25">
      <c r="AH166"/>
    </row>
    <row r="167" spans="34:34" x14ac:dyDescent="0.25">
      <c r="AH167"/>
    </row>
    <row r="168" spans="34:34" x14ac:dyDescent="0.25">
      <c r="AH168"/>
    </row>
    <row r="169" spans="34:34" x14ac:dyDescent="0.25">
      <c r="AH169"/>
    </row>
    <row r="170" spans="34:34" x14ac:dyDescent="0.25">
      <c r="AH170"/>
    </row>
    <row r="171" spans="34:34" x14ac:dyDescent="0.25">
      <c r="AH171"/>
    </row>
    <row r="172" spans="34:34" x14ac:dyDescent="0.25">
      <c r="AH172"/>
    </row>
    <row r="173" spans="34:34" x14ac:dyDescent="0.25">
      <c r="AH173"/>
    </row>
    <row r="174" spans="34:34" x14ac:dyDescent="0.25">
      <c r="AH174"/>
    </row>
    <row r="175" spans="34:34" x14ac:dyDescent="0.25">
      <c r="AH175"/>
    </row>
    <row r="176" spans="34:34" x14ac:dyDescent="0.25">
      <c r="AH176"/>
    </row>
    <row r="177" spans="34:34" x14ac:dyDescent="0.25">
      <c r="AH177"/>
    </row>
    <row r="178" spans="34:34" x14ac:dyDescent="0.25">
      <c r="AH178"/>
    </row>
    <row r="179" spans="34:34" x14ac:dyDescent="0.25">
      <c r="AH179"/>
    </row>
    <row r="180" spans="34:34" x14ac:dyDescent="0.25">
      <c r="AH180"/>
    </row>
    <row r="181" spans="34:34" x14ac:dyDescent="0.25">
      <c r="AH181"/>
    </row>
    <row r="182" spans="34:34" x14ac:dyDescent="0.25">
      <c r="AH182"/>
    </row>
    <row r="183" spans="34:34" x14ac:dyDescent="0.25">
      <c r="AH183"/>
    </row>
    <row r="184" spans="34:34" x14ac:dyDescent="0.25">
      <c r="AH184"/>
    </row>
    <row r="185" spans="34:34" x14ac:dyDescent="0.25">
      <c r="AH185"/>
    </row>
    <row r="186" spans="34:34" x14ac:dyDescent="0.25">
      <c r="AH186"/>
    </row>
    <row r="187" spans="34:34" x14ac:dyDescent="0.25">
      <c r="AH187"/>
    </row>
    <row r="188" spans="34:34" x14ac:dyDescent="0.25">
      <c r="AH188"/>
    </row>
    <row r="189" spans="34:34" x14ac:dyDescent="0.25">
      <c r="AH189"/>
    </row>
    <row r="190" spans="34:34" x14ac:dyDescent="0.25">
      <c r="AH190"/>
    </row>
    <row r="191" spans="34:34" x14ac:dyDescent="0.25">
      <c r="AH191"/>
    </row>
    <row r="192" spans="34: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3" spans="34:34" x14ac:dyDescent="0.25">
      <c r="AH263"/>
    </row>
    <row r="264" spans="34:34" x14ac:dyDescent="0.25">
      <c r="AH264"/>
    </row>
    <row r="265" spans="34:34" x14ac:dyDescent="0.25">
      <c r="AH265"/>
    </row>
    <row r="266" spans="34:34" x14ac:dyDescent="0.25">
      <c r="AH266"/>
    </row>
    <row r="267" spans="34:34" x14ac:dyDescent="0.25">
      <c r="AH267"/>
    </row>
    <row r="268" spans="34:34" x14ac:dyDescent="0.25">
      <c r="AH268"/>
    </row>
    <row r="269" spans="34:34" x14ac:dyDescent="0.25">
      <c r="AH269"/>
    </row>
    <row r="270" spans="34:34" x14ac:dyDescent="0.25">
      <c r="AH270"/>
    </row>
    <row r="271" spans="34:34" x14ac:dyDescent="0.25">
      <c r="AH271"/>
    </row>
    <row r="272" spans="34:34" x14ac:dyDescent="0.25">
      <c r="AH272"/>
    </row>
    <row r="273" spans="34:34" x14ac:dyDescent="0.25">
      <c r="AH273"/>
    </row>
    <row r="274" spans="34:34" x14ac:dyDescent="0.25">
      <c r="AH274"/>
    </row>
    <row r="275" spans="34:34" x14ac:dyDescent="0.25">
      <c r="AH275"/>
    </row>
    <row r="276" spans="34:34" x14ac:dyDescent="0.25">
      <c r="AH276"/>
    </row>
    <row r="277" spans="34:34" x14ac:dyDescent="0.25">
      <c r="AH277"/>
    </row>
    <row r="278" spans="34:34" x14ac:dyDescent="0.25">
      <c r="AH278"/>
    </row>
    <row r="279" spans="34:34" x14ac:dyDescent="0.25">
      <c r="AH279"/>
    </row>
    <row r="280" spans="34:34" x14ac:dyDescent="0.25">
      <c r="AH280"/>
    </row>
    <row r="281" spans="34:34" x14ac:dyDescent="0.25">
      <c r="AH281"/>
    </row>
    <row r="282" spans="34:34" x14ac:dyDescent="0.25">
      <c r="AH282"/>
    </row>
    <row r="283" spans="34:34" x14ac:dyDescent="0.25">
      <c r="AH283"/>
    </row>
    <row r="284" spans="34:34" x14ac:dyDescent="0.25">
      <c r="AH284"/>
    </row>
    <row r="285" spans="34:34" x14ac:dyDescent="0.25">
      <c r="AH285"/>
    </row>
    <row r="286" spans="34:34" x14ac:dyDescent="0.25">
      <c r="AH286"/>
    </row>
    <row r="287" spans="34:34" x14ac:dyDescent="0.25">
      <c r="AH287"/>
    </row>
    <row r="288" spans="34:34" x14ac:dyDescent="0.25">
      <c r="AH288"/>
    </row>
    <row r="289" spans="34:34" x14ac:dyDescent="0.25">
      <c r="AH289"/>
    </row>
    <row r="290" spans="34:34" x14ac:dyDescent="0.25">
      <c r="AH290"/>
    </row>
    <row r="291" spans="34:34" x14ac:dyDescent="0.25">
      <c r="AH291"/>
    </row>
    <row r="292" spans="34:34" x14ac:dyDescent="0.25">
      <c r="AH292"/>
    </row>
    <row r="293" spans="34:34" x14ac:dyDescent="0.25">
      <c r="AH293"/>
    </row>
    <row r="294" spans="34:34" x14ac:dyDescent="0.25">
      <c r="AH294"/>
    </row>
    <row r="295" spans="34:34" x14ac:dyDescent="0.25">
      <c r="AH295"/>
    </row>
    <row r="296" spans="34:34" x14ac:dyDescent="0.25">
      <c r="AH296"/>
    </row>
    <row r="297" spans="34:34" x14ac:dyDescent="0.25">
      <c r="AH297"/>
    </row>
    <row r="298" spans="34:34" x14ac:dyDescent="0.25">
      <c r="AH298"/>
    </row>
    <row r="299" spans="34:34" x14ac:dyDescent="0.25">
      <c r="AH299"/>
    </row>
    <row r="300" spans="34:34" x14ac:dyDescent="0.25">
      <c r="AH300"/>
    </row>
    <row r="301" spans="34:34" x14ac:dyDescent="0.25">
      <c r="AH301"/>
    </row>
    <row r="302" spans="34:34" x14ac:dyDescent="0.25">
      <c r="AH302"/>
    </row>
    <row r="303" spans="34:34" x14ac:dyDescent="0.25">
      <c r="AH303"/>
    </row>
    <row r="304" spans="34:34" x14ac:dyDescent="0.25">
      <c r="AH304"/>
    </row>
    <row r="305" spans="34:34" x14ac:dyDescent="0.25">
      <c r="AH305"/>
    </row>
    <row r="306" spans="34:34" x14ac:dyDescent="0.25">
      <c r="AH306"/>
    </row>
    <row r="307" spans="34:34" x14ac:dyDescent="0.25">
      <c r="AH307"/>
    </row>
    <row r="308" spans="34:34" x14ac:dyDescent="0.25">
      <c r="AH308"/>
    </row>
    <row r="309" spans="34:34" x14ac:dyDescent="0.25">
      <c r="AH309"/>
    </row>
    <row r="310" spans="34:34" x14ac:dyDescent="0.25">
      <c r="AH310"/>
    </row>
    <row r="311" spans="34:34" x14ac:dyDescent="0.25">
      <c r="AH311"/>
    </row>
    <row r="312" spans="34:34" x14ac:dyDescent="0.25">
      <c r="AH312"/>
    </row>
    <row r="313" spans="34:34" x14ac:dyDescent="0.25">
      <c r="AH313"/>
    </row>
    <row r="314" spans="34:34" x14ac:dyDescent="0.25">
      <c r="AH314"/>
    </row>
    <row r="315" spans="34:34" x14ac:dyDescent="0.25">
      <c r="AH315"/>
    </row>
    <row r="316" spans="34:34" x14ac:dyDescent="0.25">
      <c r="AH316"/>
    </row>
    <row r="317" spans="34:34" x14ac:dyDescent="0.25">
      <c r="AH317"/>
    </row>
    <row r="318" spans="34:34" x14ac:dyDescent="0.25">
      <c r="AH318"/>
    </row>
    <row r="319" spans="34:34" x14ac:dyDescent="0.25">
      <c r="AH319"/>
    </row>
    <row r="320" spans="34: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26" spans="34:34" x14ac:dyDescent="0.25">
      <c r="AH326"/>
    </row>
    <row r="327" spans="34:34" x14ac:dyDescent="0.25">
      <c r="AH327"/>
    </row>
    <row r="328" spans="34:34" x14ac:dyDescent="0.25">
      <c r="AH328"/>
    </row>
    <row r="329" spans="34:34" x14ac:dyDescent="0.25">
      <c r="AH329"/>
    </row>
    <row r="330" spans="34:34" x14ac:dyDescent="0.25">
      <c r="AH330"/>
    </row>
    <row r="331" spans="34:34" x14ac:dyDescent="0.25">
      <c r="AH331"/>
    </row>
    <row r="332" spans="34:34" x14ac:dyDescent="0.25">
      <c r="AH332"/>
    </row>
    <row r="333" spans="34:34" x14ac:dyDescent="0.25">
      <c r="AH333"/>
    </row>
    <row r="334" spans="34:34" x14ac:dyDescent="0.25">
      <c r="AH334"/>
    </row>
    <row r="335" spans="34:34" x14ac:dyDescent="0.25">
      <c r="AH335"/>
    </row>
    <row r="336" spans="34: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595" spans="34:34" x14ac:dyDescent="0.25">
      <c r="AH595"/>
    </row>
    <row r="596" spans="34:34" x14ac:dyDescent="0.25">
      <c r="AH596"/>
    </row>
    <row r="597" spans="34:34" x14ac:dyDescent="0.25">
      <c r="AH597"/>
    </row>
    <row r="598" spans="34:34" x14ac:dyDescent="0.25">
      <c r="AH598"/>
    </row>
    <row r="599" spans="34:34" x14ac:dyDescent="0.25">
      <c r="AH599"/>
    </row>
    <row r="600" spans="34:34" x14ac:dyDescent="0.25">
      <c r="AH600"/>
    </row>
    <row r="601" spans="34:34" x14ac:dyDescent="0.25">
      <c r="AH601"/>
    </row>
    <row r="602" spans="34:34" x14ac:dyDescent="0.25">
      <c r="AH602"/>
    </row>
    <row r="603" spans="34:34" x14ac:dyDescent="0.25">
      <c r="AH603"/>
    </row>
    <row r="604" spans="34:34" x14ac:dyDescent="0.25">
      <c r="AH604"/>
    </row>
    <row r="605" spans="34:34" x14ac:dyDescent="0.25">
      <c r="AH605"/>
    </row>
    <row r="606" spans="34:34" x14ac:dyDescent="0.25">
      <c r="AH606"/>
    </row>
    <row r="607" spans="34:34" x14ac:dyDescent="0.25">
      <c r="AH607"/>
    </row>
    <row r="608" spans="34: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0" spans="34:34" x14ac:dyDescent="0.25">
      <c r="AH650"/>
    </row>
    <row r="651" spans="34:34" x14ac:dyDescent="0.25">
      <c r="AH651"/>
    </row>
    <row r="652" spans="34:34" x14ac:dyDescent="0.25">
      <c r="AH652"/>
    </row>
    <row r="653" spans="34:34" x14ac:dyDescent="0.25">
      <c r="AH653"/>
    </row>
    <row r="654" spans="34:34" x14ac:dyDescent="0.25">
      <c r="AH654"/>
    </row>
    <row r="655" spans="34:34" x14ac:dyDescent="0.25">
      <c r="AH655"/>
    </row>
    <row r="656" spans="34:34" x14ac:dyDescent="0.25">
      <c r="AH656"/>
    </row>
    <row r="657" spans="34:34" x14ac:dyDescent="0.25">
      <c r="AH657"/>
    </row>
    <row r="658" spans="34:34" x14ac:dyDescent="0.25">
      <c r="AH658"/>
    </row>
    <row r="659" spans="34:34" x14ac:dyDescent="0.25">
      <c r="AH659"/>
    </row>
    <row r="660" spans="34:34" x14ac:dyDescent="0.25">
      <c r="AH660"/>
    </row>
    <row r="661" spans="34:34" x14ac:dyDescent="0.25">
      <c r="AH661"/>
    </row>
    <row r="662" spans="34:34" x14ac:dyDescent="0.25">
      <c r="AH662"/>
    </row>
    <row r="663" spans="34:34" x14ac:dyDescent="0.25">
      <c r="AH663"/>
    </row>
    <row r="664" spans="34:34" x14ac:dyDescent="0.25">
      <c r="AH664"/>
    </row>
    <row r="665" spans="34:34" x14ac:dyDescent="0.25">
      <c r="AH665"/>
    </row>
    <row r="666" spans="34:34" x14ac:dyDescent="0.25">
      <c r="AH666"/>
    </row>
    <row r="667" spans="34:34" x14ac:dyDescent="0.25">
      <c r="AH667"/>
    </row>
    <row r="668" spans="34:34" x14ac:dyDescent="0.25">
      <c r="AH668"/>
    </row>
    <row r="669" spans="34:34" x14ac:dyDescent="0.25">
      <c r="AH669"/>
    </row>
    <row r="670" spans="34:34" x14ac:dyDescent="0.25">
      <c r="AH670"/>
    </row>
    <row r="671" spans="34:34" x14ac:dyDescent="0.25">
      <c r="AH671"/>
    </row>
    <row r="672" spans="34:34" x14ac:dyDescent="0.25">
      <c r="AH672"/>
    </row>
    <row r="673" spans="34:34" x14ac:dyDescent="0.25">
      <c r="AH673"/>
    </row>
    <row r="674" spans="34:34" x14ac:dyDescent="0.25">
      <c r="AH674"/>
    </row>
    <row r="675" spans="34:34" x14ac:dyDescent="0.25">
      <c r="AH675"/>
    </row>
    <row r="676" spans="34:34" x14ac:dyDescent="0.25">
      <c r="AH676"/>
    </row>
    <row r="677" spans="34:34" x14ac:dyDescent="0.25">
      <c r="AH677"/>
    </row>
    <row r="678" spans="34:34" x14ac:dyDescent="0.25">
      <c r="AH678"/>
    </row>
    <row r="679" spans="34:34" x14ac:dyDescent="0.25">
      <c r="AH679"/>
    </row>
    <row r="680" spans="34:34" x14ac:dyDescent="0.25">
      <c r="AH680"/>
    </row>
    <row r="681" spans="34:34" x14ac:dyDescent="0.25">
      <c r="AH681"/>
    </row>
    <row r="682" spans="34:34" x14ac:dyDescent="0.25">
      <c r="AH682"/>
    </row>
    <row r="683" spans="34:34" x14ac:dyDescent="0.25">
      <c r="AH683"/>
    </row>
    <row r="684" spans="34:34" x14ac:dyDescent="0.25">
      <c r="AH684"/>
    </row>
    <row r="685" spans="34:34" x14ac:dyDescent="0.25">
      <c r="AH685"/>
    </row>
    <row r="686" spans="34:34" x14ac:dyDescent="0.25">
      <c r="AH686"/>
    </row>
    <row r="687" spans="34:34" x14ac:dyDescent="0.25">
      <c r="AH687"/>
    </row>
    <row r="688" spans="34: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29" spans="34:34" x14ac:dyDescent="0.25">
      <c r="AH3329"/>
    </row>
    <row r="3330" spans="34:34" x14ac:dyDescent="0.25">
      <c r="AH3330"/>
    </row>
    <row r="3331" spans="34:34" x14ac:dyDescent="0.25">
      <c r="AH3331"/>
    </row>
    <row r="3332" spans="34:34" x14ac:dyDescent="0.25">
      <c r="AH3332"/>
    </row>
    <row r="3333" spans="34:34" x14ac:dyDescent="0.25">
      <c r="AH3333"/>
    </row>
    <row r="3334" spans="34:34" x14ac:dyDescent="0.25">
      <c r="AH3334"/>
    </row>
    <row r="3335" spans="34:34" x14ac:dyDescent="0.25">
      <c r="AH3335"/>
    </row>
    <row r="3336" spans="34:34" x14ac:dyDescent="0.25">
      <c r="AH3336"/>
    </row>
    <row r="3337" spans="34:34" x14ac:dyDescent="0.25">
      <c r="AH3337"/>
    </row>
    <row r="3338" spans="34:34" x14ac:dyDescent="0.25">
      <c r="AH3338"/>
    </row>
    <row r="3339" spans="34:34" x14ac:dyDescent="0.25">
      <c r="AH3339"/>
    </row>
    <row r="3340" spans="34:34" x14ac:dyDescent="0.25">
      <c r="AH3340"/>
    </row>
    <row r="3341" spans="34:34" x14ac:dyDescent="0.25">
      <c r="AH3341"/>
    </row>
    <row r="3342" spans="34:34" x14ac:dyDescent="0.25">
      <c r="AH3342"/>
    </row>
    <row r="3343" spans="34:34" x14ac:dyDescent="0.25">
      <c r="AH3343"/>
    </row>
    <row r="3344" spans="34:34" x14ac:dyDescent="0.25">
      <c r="AH3344"/>
    </row>
    <row r="3345" spans="34:34" x14ac:dyDescent="0.25">
      <c r="AH3345"/>
    </row>
    <row r="3346" spans="34:34" x14ac:dyDescent="0.25">
      <c r="AH3346"/>
    </row>
    <row r="3347" spans="34:34" x14ac:dyDescent="0.25">
      <c r="AH3347"/>
    </row>
    <row r="3348" spans="34:34" x14ac:dyDescent="0.25">
      <c r="AH3348"/>
    </row>
    <row r="3349" spans="34:34" x14ac:dyDescent="0.25">
      <c r="AH3349"/>
    </row>
    <row r="3350" spans="34:34" x14ac:dyDescent="0.25">
      <c r="AH3350"/>
    </row>
    <row r="3351" spans="34:34" x14ac:dyDescent="0.25">
      <c r="AH3351"/>
    </row>
    <row r="3352" spans="34:34" x14ac:dyDescent="0.25">
      <c r="AH3352"/>
    </row>
    <row r="3353" spans="34:34" x14ac:dyDescent="0.25">
      <c r="AH3353"/>
    </row>
    <row r="3354" spans="34:34" x14ac:dyDescent="0.25">
      <c r="AH3354"/>
    </row>
    <row r="3355" spans="34:34" x14ac:dyDescent="0.25">
      <c r="AH3355"/>
    </row>
    <row r="3356" spans="34:34" x14ac:dyDescent="0.25">
      <c r="AH3356"/>
    </row>
    <row r="3357" spans="34:34" x14ac:dyDescent="0.25">
      <c r="AH3357"/>
    </row>
    <row r="3358" spans="34:34" x14ac:dyDescent="0.25">
      <c r="AH3358"/>
    </row>
    <row r="3359" spans="34:34" x14ac:dyDescent="0.25">
      <c r="AH3359"/>
    </row>
    <row r="3360" spans="34:34" x14ac:dyDescent="0.25">
      <c r="AH3360"/>
    </row>
    <row r="3361" spans="34:34" x14ac:dyDescent="0.25">
      <c r="AH3361"/>
    </row>
    <row r="3362" spans="34:34" x14ac:dyDescent="0.25">
      <c r="AH3362"/>
    </row>
    <row r="3363" spans="34:34" x14ac:dyDescent="0.25">
      <c r="AH3363"/>
    </row>
    <row r="3364" spans="34:34" x14ac:dyDescent="0.25">
      <c r="AH3364"/>
    </row>
    <row r="3371" spans="34:34" x14ac:dyDescent="0.25">
      <c r="AH3371"/>
    </row>
  </sheetData>
  <pageMargins left="0.7" right="0.7" top="0.75" bottom="0.75" header="0.3" footer="0.3"/>
  <pageSetup orientation="portrait" horizontalDpi="1200" verticalDpi="1200" r:id="rId1"/>
  <ignoredErrors>
    <ignoredError sqref="AF2:AF7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371"/>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253</v>
      </c>
      <c r="B1" s="29" t="s">
        <v>320</v>
      </c>
      <c r="C1" s="29" t="s">
        <v>321</v>
      </c>
      <c r="D1" s="29" t="s">
        <v>293</v>
      </c>
      <c r="E1" s="29" t="s">
        <v>294</v>
      </c>
      <c r="F1" s="29" t="s">
        <v>297</v>
      </c>
      <c r="G1" s="29" t="s">
        <v>324</v>
      </c>
      <c r="H1" s="35" t="s">
        <v>325</v>
      </c>
      <c r="I1" s="29" t="s">
        <v>298</v>
      </c>
      <c r="J1" s="29" t="s">
        <v>326</v>
      </c>
      <c r="K1" s="35" t="s">
        <v>327</v>
      </c>
      <c r="L1" s="29" t="s">
        <v>299</v>
      </c>
      <c r="M1" s="29" t="s">
        <v>328</v>
      </c>
      <c r="N1" s="35" t="s">
        <v>329</v>
      </c>
      <c r="O1" s="29" t="s">
        <v>300</v>
      </c>
      <c r="P1" s="29" t="s">
        <v>311</v>
      </c>
      <c r="Q1" s="36" t="s">
        <v>330</v>
      </c>
      <c r="R1" s="29" t="s">
        <v>301</v>
      </c>
      <c r="S1" s="29" t="s">
        <v>312</v>
      </c>
      <c r="T1" s="35" t="s">
        <v>331</v>
      </c>
      <c r="U1" s="29" t="s">
        <v>302</v>
      </c>
      <c r="V1" s="29" t="s">
        <v>313</v>
      </c>
      <c r="W1" s="35" t="s">
        <v>332</v>
      </c>
      <c r="X1" s="29" t="s">
        <v>303</v>
      </c>
      <c r="Y1" s="29" t="s">
        <v>314</v>
      </c>
      <c r="Z1" s="35" t="s">
        <v>337</v>
      </c>
      <c r="AA1" s="29" t="s">
        <v>305</v>
      </c>
      <c r="AB1" s="29" t="s">
        <v>315</v>
      </c>
      <c r="AC1" s="35" t="s">
        <v>336</v>
      </c>
      <c r="AD1" s="29" t="s">
        <v>307</v>
      </c>
      <c r="AE1" s="29" t="s">
        <v>316</v>
      </c>
      <c r="AF1" s="35" t="s">
        <v>334</v>
      </c>
      <c r="AG1" s="29" t="s">
        <v>308</v>
      </c>
      <c r="AH1" s="29" t="s">
        <v>317</v>
      </c>
      <c r="AI1" s="35" t="s">
        <v>335</v>
      </c>
      <c r="AJ1" s="29" t="s">
        <v>309</v>
      </c>
      <c r="AK1" s="29" t="s">
        <v>318</v>
      </c>
      <c r="AL1" s="35" t="s">
        <v>338</v>
      </c>
      <c r="AM1" s="29" t="s">
        <v>319</v>
      </c>
      <c r="AN1" s="31" t="s">
        <v>247</v>
      </c>
    </row>
    <row r="2" spans="1:51" x14ac:dyDescent="0.25">
      <c r="A2" t="s">
        <v>225</v>
      </c>
      <c r="B2" t="s">
        <v>101</v>
      </c>
      <c r="C2" t="s">
        <v>171</v>
      </c>
      <c r="D2" t="s">
        <v>194</v>
      </c>
      <c r="E2" s="32">
        <v>75.644444444444446</v>
      </c>
      <c r="F2" s="32">
        <v>243.81111111111113</v>
      </c>
      <c r="G2" s="32">
        <v>0</v>
      </c>
      <c r="H2" s="37">
        <v>0</v>
      </c>
      <c r="I2" s="32">
        <v>226.94333333333336</v>
      </c>
      <c r="J2" s="32">
        <v>0</v>
      </c>
      <c r="K2" s="37">
        <v>0</v>
      </c>
      <c r="L2" s="32">
        <v>41.835555555555558</v>
      </c>
      <c r="M2" s="32">
        <v>0</v>
      </c>
      <c r="N2" s="37">
        <v>0</v>
      </c>
      <c r="O2" s="32">
        <v>32.885555555555555</v>
      </c>
      <c r="P2" s="32">
        <v>0</v>
      </c>
      <c r="Q2" s="37">
        <v>0</v>
      </c>
      <c r="R2" s="32">
        <v>4.4455555555555559</v>
      </c>
      <c r="S2" s="32">
        <v>0</v>
      </c>
      <c r="T2" s="37">
        <v>0</v>
      </c>
      <c r="U2" s="32">
        <v>4.5044444444444443</v>
      </c>
      <c r="V2" s="32">
        <v>0</v>
      </c>
      <c r="W2" s="37">
        <v>0</v>
      </c>
      <c r="X2" s="32">
        <v>12.048888888888882</v>
      </c>
      <c r="Y2" s="32">
        <v>0</v>
      </c>
      <c r="Z2" s="37">
        <v>0</v>
      </c>
      <c r="AA2" s="32">
        <v>7.9177777777777765</v>
      </c>
      <c r="AB2" s="32">
        <v>0</v>
      </c>
      <c r="AC2" s="37">
        <v>0</v>
      </c>
      <c r="AD2" s="32">
        <v>123.30999999999996</v>
      </c>
      <c r="AE2" s="32">
        <v>0</v>
      </c>
      <c r="AF2" s="37">
        <v>0</v>
      </c>
      <c r="AG2" s="32">
        <v>0</v>
      </c>
      <c r="AH2" s="32">
        <v>0</v>
      </c>
      <c r="AI2" s="37" t="s">
        <v>333</v>
      </c>
      <c r="AJ2" s="32">
        <v>58.698888888888938</v>
      </c>
      <c r="AK2" s="32">
        <v>0</v>
      </c>
      <c r="AL2" s="37">
        <v>0</v>
      </c>
      <c r="AM2" t="s">
        <v>30</v>
      </c>
      <c r="AN2" s="34">
        <v>1</v>
      </c>
      <c r="AX2"/>
      <c r="AY2"/>
    </row>
    <row r="3" spans="1:51" x14ac:dyDescent="0.25">
      <c r="A3" t="s">
        <v>225</v>
      </c>
      <c r="B3" t="s">
        <v>104</v>
      </c>
      <c r="C3" t="s">
        <v>156</v>
      </c>
      <c r="D3" t="s">
        <v>194</v>
      </c>
      <c r="E3" s="32">
        <v>68.077777777777783</v>
      </c>
      <c r="F3" s="32">
        <v>218.98844444444447</v>
      </c>
      <c r="G3" s="32">
        <v>0.32600000000000001</v>
      </c>
      <c r="H3" s="37">
        <v>1.4886630243300509E-3</v>
      </c>
      <c r="I3" s="32">
        <v>204.67300000000003</v>
      </c>
      <c r="J3" s="32">
        <v>0.32600000000000001</v>
      </c>
      <c r="K3" s="37">
        <v>1.5927845880990652E-3</v>
      </c>
      <c r="L3" s="32">
        <v>40.94133333333334</v>
      </c>
      <c r="M3" s="32">
        <v>0</v>
      </c>
      <c r="N3" s="37">
        <v>0</v>
      </c>
      <c r="O3" s="32">
        <v>28.263555555555559</v>
      </c>
      <c r="P3" s="32">
        <v>0</v>
      </c>
      <c r="Q3" s="37">
        <v>0</v>
      </c>
      <c r="R3" s="32">
        <v>8.8888888888888893</v>
      </c>
      <c r="S3" s="32">
        <v>0</v>
      </c>
      <c r="T3" s="37">
        <v>0</v>
      </c>
      <c r="U3" s="32">
        <v>3.7888888888888888</v>
      </c>
      <c r="V3" s="32">
        <v>0</v>
      </c>
      <c r="W3" s="37">
        <v>0</v>
      </c>
      <c r="X3" s="32">
        <v>58.020999999999994</v>
      </c>
      <c r="Y3" s="32">
        <v>0</v>
      </c>
      <c r="Z3" s="37">
        <v>0</v>
      </c>
      <c r="AA3" s="32">
        <v>1.6376666666666666</v>
      </c>
      <c r="AB3" s="32">
        <v>0</v>
      </c>
      <c r="AC3" s="37">
        <v>0</v>
      </c>
      <c r="AD3" s="32">
        <v>107.7698888888889</v>
      </c>
      <c r="AE3" s="32">
        <v>0.32600000000000001</v>
      </c>
      <c r="AF3" s="37">
        <v>3.024963682908749E-3</v>
      </c>
      <c r="AG3" s="32">
        <v>0</v>
      </c>
      <c r="AH3" s="32">
        <v>0</v>
      </c>
      <c r="AI3" s="37" t="s">
        <v>333</v>
      </c>
      <c r="AJ3" s="32">
        <v>10.618555555555556</v>
      </c>
      <c r="AK3" s="32">
        <v>0</v>
      </c>
      <c r="AL3" s="37">
        <v>0</v>
      </c>
      <c r="AM3" t="s">
        <v>33</v>
      </c>
      <c r="AN3" s="34">
        <v>1</v>
      </c>
      <c r="AX3"/>
      <c r="AY3"/>
    </row>
    <row r="4" spans="1:51" x14ac:dyDescent="0.25">
      <c r="A4" t="s">
        <v>225</v>
      </c>
      <c r="B4" t="s">
        <v>99</v>
      </c>
      <c r="C4" t="s">
        <v>157</v>
      </c>
      <c r="D4" t="s">
        <v>187</v>
      </c>
      <c r="E4" s="32">
        <v>135.17777777777778</v>
      </c>
      <c r="F4" s="32">
        <v>480.95444444444445</v>
      </c>
      <c r="G4" s="32">
        <v>7.3375555555555536</v>
      </c>
      <c r="H4" s="37">
        <v>1.5256238174555682E-2</v>
      </c>
      <c r="I4" s="32">
        <v>447.70211111111109</v>
      </c>
      <c r="J4" s="32">
        <v>7.3375555555555536</v>
      </c>
      <c r="K4" s="37">
        <v>1.6389370015131584E-2</v>
      </c>
      <c r="L4" s="32">
        <v>91.496666666666655</v>
      </c>
      <c r="M4" s="32">
        <v>0.31388888888888888</v>
      </c>
      <c r="N4" s="37">
        <v>3.4306046364773464E-3</v>
      </c>
      <c r="O4" s="32">
        <v>65.904888888888863</v>
      </c>
      <c r="P4" s="32">
        <v>0.31388888888888888</v>
      </c>
      <c r="Q4" s="37">
        <v>4.7627557557692584E-3</v>
      </c>
      <c r="R4" s="32">
        <v>19.958444444444446</v>
      </c>
      <c r="S4" s="32">
        <v>0</v>
      </c>
      <c r="T4" s="37">
        <v>0</v>
      </c>
      <c r="U4" s="32">
        <v>5.6333333333333337</v>
      </c>
      <c r="V4" s="32">
        <v>0</v>
      </c>
      <c r="W4" s="37">
        <v>0</v>
      </c>
      <c r="X4" s="32">
        <v>107.77988888888888</v>
      </c>
      <c r="Y4" s="32">
        <v>0</v>
      </c>
      <c r="Z4" s="37">
        <v>0</v>
      </c>
      <c r="AA4" s="32">
        <v>7.6605555555555576</v>
      </c>
      <c r="AB4" s="32">
        <v>0</v>
      </c>
      <c r="AC4" s="37">
        <v>0</v>
      </c>
      <c r="AD4" s="32">
        <v>258.49033333333335</v>
      </c>
      <c r="AE4" s="32">
        <v>7.0236666666666645</v>
      </c>
      <c r="AF4" s="37">
        <v>2.7171873609715892E-2</v>
      </c>
      <c r="AG4" s="32">
        <v>0.27411111111111114</v>
      </c>
      <c r="AH4" s="32">
        <v>0</v>
      </c>
      <c r="AI4" s="37">
        <v>0</v>
      </c>
      <c r="AJ4" s="32">
        <v>15.252888888888892</v>
      </c>
      <c r="AK4" s="32">
        <v>0</v>
      </c>
      <c r="AL4" s="37">
        <v>0</v>
      </c>
      <c r="AM4" t="s">
        <v>28</v>
      </c>
      <c r="AN4" s="34">
        <v>1</v>
      </c>
      <c r="AX4"/>
      <c r="AY4"/>
    </row>
    <row r="5" spans="1:51" x14ac:dyDescent="0.25">
      <c r="A5" t="s">
        <v>225</v>
      </c>
      <c r="B5" t="s">
        <v>124</v>
      </c>
      <c r="C5" t="s">
        <v>157</v>
      </c>
      <c r="D5" t="s">
        <v>187</v>
      </c>
      <c r="E5" s="32">
        <v>76.87777777777778</v>
      </c>
      <c r="F5" s="32">
        <v>327.73811111111121</v>
      </c>
      <c r="G5" s="32">
        <v>38.271222222222221</v>
      </c>
      <c r="H5" s="37">
        <v>0.11677379262507358</v>
      </c>
      <c r="I5" s="32">
        <v>261.18344444444455</v>
      </c>
      <c r="J5" s="32">
        <v>37.426777777777772</v>
      </c>
      <c r="K5" s="37">
        <v>0.14329689945466162</v>
      </c>
      <c r="L5" s="32">
        <v>71.320000000000022</v>
      </c>
      <c r="M5" s="32">
        <v>2.2777777777777777</v>
      </c>
      <c r="N5" s="37">
        <v>3.1937433788247011E-2</v>
      </c>
      <c r="O5" s="32">
        <v>10.112</v>
      </c>
      <c r="P5" s="32">
        <v>1.4333333333333333</v>
      </c>
      <c r="Q5" s="37">
        <v>0.1417457805907173</v>
      </c>
      <c r="R5" s="32">
        <v>55.660888888888913</v>
      </c>
      <c r="S5" s="32">
        <v>0.84444444444444444</v>
      </c>
      <c r="T5" s="37">
        <v>1.5171235337799526E-2</v>
      </c>
      <c r="U5" s="32">
        <v>5.5471111111111107</v>
      </c>
      <c r="V5" s="32">
        <v>0</v>
      </c>
      <c r="W5" s="37">
        <v>0</v>
      </c>
      <c r="X5" s="32">
        <v>55.103555555555573</v>
      </c>
      <c r="Y5" s="32">
        <v>6.55</v>
      </c>
      <c r="Z5" s="37">
        <v>0.11886710274795734</v>
      </c>
      <c r="AA5" s="32">
        <v>5.3466666666666667</v>
      </c>
      <c r="AB5" s="32">
        <v>0</v>
      </c>
      <c r="AC5" s="37">
        <v>0</v>
      </c>
      <c r="AD5" s="32">
        <v>192.88977777777785</v>
      </c>
      <c r="AE5" s="32">
        <v>29.443444444444442</v>
      </c>
      <c r="AF5" s="37">
        <v>0.15264388182542929</v>
      </c>
      <c r="AG5" s="32">
        <v>0</v>
      </c>
      <c r="AH5" s="32">
        <v>0</v>
      </c>
      <c r="AI5" s="37" t="s">
        <v>333</v>
      </c>
      <c r="AJ5" s="32">
        <v>3.0781111111111112</v>
      </c>
      <c r="AK5" s="32">
        <v>0</v>
      </c>
      <c r="AL5" s="37">
        <v>0</v>
      </c>
      <c r="AM5" t="s">
        <v>53</v>
      </c>
      <c r="AN5" s="34">
        <v>1</v>
      </c>
      <c r="AX5"/>
      <c r="AY5"/>
    </row>
    <row r="6" spans="1:51" x14ac:dyDescent="0.25">
      <c r="A6" t="s">
        <v>225</v>
      </c>
      <c r="B6" t="s">
        <v>133</v>
      </c>
      <c r="C6" t="s">
        <v>169</v>
      </c>
      <c r="D6" t="s">
        <v>187</v>
      </c>
      <c r="E6" s="32">
        <v>31.488888888888887</v>
      </c>
      <c r="F6" s="32">
        <v>139.28888888888889</v>
      </c>
      <c r="G6" s="32">
        <v>0</v>
      </c>
      <c r="H6" s="37">
        <v>0</v>
      </c>
      <c r="I6" s="32">
        <v>130.84166666666667</v>
      </c>
      <c r="J6" s="32">
        <v>0</v>
      </c>
      <c r="K6" s="37">
        <v>0</v>
      </c>
      <c r="L6" s="32">
        <v>19.030555555555559</v>
      </c>
      <c r="M6" s="32">
        <v>0</v>
      </c>
      <c r="N6" s="37">
        <v>0</v>
      </c>
      <c r="O6" s="32">
        <v>10.583333333333334</v>
      </c>
      <c r="P6" s="32">
        <v>0</v>
      </c>
      <c r="Q6" s="37">
        <v>0</v>
      </c>
      <c r="R6" s="32">
        <v>0</v>
      </c>
      <c r="S6" s="32">
        <v>0</v>
      </c>
      <c r="T6" s="37" t="s">
        <v>333</v>
      </c>
      <c r="U6" s="32">
        <v>8.4472222222222229</v>
      </c>
      <c r="V6" s="32">
        <v>0</v>
      </c>
      <c r="W6" s="37">
        <v>0</v>
      </c>
      <c r="X6" s="32">
        <v>31.147222222222222</v>
      </c>
      <c r="Y6" s="32">
        <v>0</v>
      </c>
      <c r="Z6" s="37">
        <v>0</v>
      </c>
      <c r="AA6" s="32">
        <v>0</v>
      </c>
      <c r="AB6" s="32">
        <v>0</v>
      </c>
      <c r="AC6" s="37" t="s">
        <v>333</v>
      </c>
      <c r="AD6" s="32">
        <v>89.111111111111114</v>
      </c>
      <c r="AE6" s="32">
        <v>0</v>
      </c>
      <c r="AF6" s="37">
        <v>0</v>
      </c>
      <c r="AG6" s="32">
        <v>0</v>
      </c>
      <c r="AH6" s="32">
        <v>0</v>
      </c>
      <c r="AI6" s="37" t="s">
        <v>333</v>
      </c>
      <c r="AJ6" s="32">
        <v>0</v>
      </c>
      <c r="AK6" s="32">
        <v>0</v>
      </c>
      <c r="AL6" s="37" t="s">
        <v>333</v>
      </c>
      <c r="AM6" t="s">
        <v>62</v>
      </c>
      <c r="AN6" s="34">
        <v>1</v>
      </c>
      <c r="AX6"/>
      <c r="AY6"/>
    </row>
    <row r="7" spans="1:51" x14ac:dyDescent="0.25">
      <c r="A7" t="s">
        <v>225</v>
      </c>
      <c r="B7" t="s">
        <v>137</v>
      </c>
      <c r="C7" t="s">
        <v>166</v>
      </c>
      <c r="D7" t="s">
        <v>193</v>
      </c>
      <c r="E7" s="32">
        <v>58.4</v>
      </c>
      <c r="F7" s="32">
        <v>314.52444444444444</v>
      </c>
      <c r="G7" s="32">
        <v>13.333333333333332</v>
      </c>
      <c r="H7" s="37">
        <v>4.239204160072349E-2</v>
      </c>
      <c r="I7" s="32">
        <v>309.57644444444446</v>
      </c>
      <c r="J7" s="32">
        <v>13.333333333333332</v>
      </c>
      <c r="K7" s="37">
        <v>4.3069599036389496E-2</v>
      </c>
      <c r="L7" s="32">
        <v>27.538</v>
      </c>
      <c r="M7" s="32">
        <v>1.6666666666666667</v>
      </c>
      <c r="N7" s="37">
        <v>6.0522429612414365E-2</v>
      </c>
      <c r="O7" s="32">
        <v>22.59</v>
      </c>
      <c r="P7" s="32">
        <v>1.6666666666666667</v>
      </c>
      <c r="Q7" s="37">
        <v>7.3778958241109638E-2</v>
      </c>
      <c r="R7" s="32">
        <v>4.9479999999999995</v>
      </c>
      <c r="S7" s="32">
        <v>0</v>
      </c>
      <c r="T7" s="37">
        <v>0</v>
      </c>
      <c r="U7" s="32">
        <v>0</v>
      </c>
      <c r="V7" s="32">
        <v>0</v>
      </c>
      <c r="W7" s="37" t="s">
        <v>333</v>
      </c>
      <c r="X7" s="32">
        <v>46.773111111111113</v>
      </c>
      <c r="Y7" s="32">
        <v>11.666666666666666</v>
      </c>
      <c r="Z7" s="37">
        <v>0.24943105963065196</v>
      </c>
      <c r="AA7" s="32">
        <v>0</v>
      </c>
      <c r="AB7" s="32">
        <v>0</v>
      </c>
      <c r="AC7" s="37" t="s">
        <v>333</v>
      </c>
      <c r="AD7" s="32">
        <v>206.87933333333334</v>
      </c>
      <c r="AE7" s="32">
        <v>0</v>
      </c>
      <c r="AF7" s="37">
        <v>0</v>
      </c>
      <c r="AG7" s="32">
        <v>0</v>
      </c>
      <c r="AH7" s="32">
        <v>0</v>
      </c>
      <c r="AI7" s="37" t="s">
        <v>333</v>
      </c>
      <c r="AJ7" s="32">
        <v>33.333999999999982</v>
      </c>
      <c r="AK7" s="32">
        <v>0</v>
      </c>
      <c r="AL7" s="37">
        <v>0</v>
      </c>
      <c r="AM7" t="s">
        <v>66</v>
      </c>
      <c r="AN7" s="34">
        <v>1</v>
      </c>
      <c r="AX7"/>
      <c r="AY7"/>
    </row>
    <row r="8" spans="1:51" x14ac:dyDescent="0.25">
      <c r="A8" t="s">
        <v>225</v>
      </c>
      <c r="B8" t="s">
        <v>119</v>
      </c>
      <c r="C8" t="s">
        <v>159</v>
      </c>
      <c r="D8" t="s">
        <v>190</v>
      </c>
      <c r="E8" s="32">
        <v>50.644444444444446</v>
      </c>
      <c r="F8" s="32">
        <v>175.53666666666663</v>
      </c>
      <c r="G8" s="32">
        <v>0</v>
      </c>
      <c r="H8" s="37">
        <v>0</v>
      </c>
      <c r="I8" s="32">
        <v>154.19666666666663</v>
      </c>
      <c r="J8" s="32">
        <v>0</v>
      </c>
      <c r="K8" s="37">
        <v>0</v>
      </c>
      <c r="L8" s="32">
        <v>18.513333333333328</v>
      </c>
      <c r="M8" s="32">
        <v>0</v>
      </c>
      <c r="N8" s="37">
        <v>0</v>
      </c>
      <c r="O8" s="32">
        <v>2.1022222222222222</v>
      </c>
      <c r="P8" s="32">
        <v>0</v>
      </c>
      <c r="Q8" s="37">
        <v>0</v>
      </c>
      <c r="R8" s="32">
        <v>9.7366666666666664</v>
      </c>
      <c r="S8" s="32">
        <v>0</v>
      </c>
      <c r="T8" s="37">
        <v>0</v>
      </c>
      <c r="U8" s="32">
        <v>6.6744444444444415</v>
      </c>
      <c r="V8" s="32">
        <v>0</v>
      </c>
      <c r="W8" s="37">
        <v>0</v>
      </c>
      <c r="X8" s="32">
        <v>28.939999999999998</v>
      </c>
      <c r="Y8" s="32">
        <v>0</v>
      </c>
      <c r="Z8" s="37">
        <v>0</v>
      </c>
      <c r="AA8" s="32">
        <v>4.9288888888888902</v>
      </c>
      <c r="AB8" s="32">
        <v>0</v>
      </c>
      <c r="AC8" s="37">
        <v>0</v>
      </c>
      <c r="AD8" s="32">
        <v>101.62888888888887</v>
      </c>
      <c r="AE8" s="32">
        <v>0</v>
      </c>
      <c r="AF8" s="37">
        <v>0</v>
      </c>
      <c r="AG8" s="32">
        <v>14.272222222222222</v>
      </c>
      <c r="AH8" s="32">
        <v>0</v>
      </c>
      <c r="AI8" s="37">
        <v>0</v>
      </c>
      <c r="AJ8" s="32">
        <v>7.2533333333333303</v>
      </c>
      <c r="AK8" s="32">
        <v>0</v>
      </c>
      <c r="AL8" s="37">
        <v>0</v>
      </c>
      <c r="AM8" t="s">
        <v>48</v>
      </c>
      <c r="AN8" s="34">
        <v>1</v>
      </c>
      <c r="AX8"/>
      <c r="AY8"/>
    </row>
    <row r="9" spans="1:51" x14ac:dyDescent="0.25">
      <c r="A9" t="s">
        <v>225</v>
      </c>
      <c r="B9" t="s">
        <v>120</v>
      </c>
      <c r="C9" t="s">
        <v>164</v>
      </c>
      <c r="D9" t="s">
        <v>192</v>
      </c>
      <c r="E9" s="32">
        <v>75.63333333333334</v>
      </c>
      <c r="F9" s="32">
        <v>277.92777777777775</v>
      </c>
      <c r="G9" s="32">
        <v>0</v>
      </c>
      <c r="H9" s="37">
        <v>0</v>
      </c>
      <c r="I9" s="32">
        <v>260.68666666666667</v>
      </c>
      <c r="J9" s="32">
        <v>0</v>
      </c>
      <c r="K9" s="37">
        <v>0</v>
      </c>
      <c r="L9" s="32">
        <v>60.415555555555571</v>
      </c>
      <c r="M9" s="32">
        <v>0</v>
      </c>
      <c r="N9" s="37">
        <v>0</v>
      </c>
      <c r="O9" s="32">
        <v>48.870000000000012</v>
      </c>
      <c r="P9" s="32">
        <v>0</v>
      </c>
      <c r="Q9" s="37">
        <v>0</v>
      </c>
      <c r="R9" s="32">
        <v>5.8566666666666674</v>
      </c>
      <c r="S9" s="32">
        <v>0</v>
      </c>
      <c r="T9" s="37">
        <v>0</v>
      </c>
      <c r="U9" s="32">
        <v>5.6888888888888891</v>
      </c>
      <c r="V9" s="32">
        <v>0</v>
      </c>
      <c r="W9" s="37">
        <v>0</v>
      </c>
      <c r="X9" s="32">
        <v>68.176666666666662</v>
      </c>
      <c r="Y9" s="32">
        <v>0</v>
      </c>
      <c r="Z9" s="37">
        <v>0</v>
      </c>
      <c r="AA9" s="32">
        <v>5.6955555555555568</v>
      </c>
      <c r="AB9" s="32">
        <v>0</v>
      </c>
      <c r="AC9" s="37">
        <v>0</v>
      </c>
      <c r="AD9" s="32">
        <v>108.40444444444442</v>
      </c>
      <c r="AE9" s="32">
        <v>0</v>
      </c>
      <c r="AF9" s="37">
        <v>0</v>
      </c>
      <c r="AG9" s="32">
        <v>4.5844444444444443</v>
      </c>
      <c r="AH9" s="32">
        <v>0</v>
      </c>
      <c r="AI9" s="37">
        <v>0</v>
      </c>
      <c r="AJ9" s="32">
        <v>30.651111111111121</v>
      </c>
      <c r="AK9" s="32">
        <v>0</v>
      </c>
      <c r="AL9" s="37">
        <v>0</v>
      </c>
      <c r="AM9" t="s">
        <v>49</v>
      </c>
      <c r="AN9" s="34">
        <v>1</v>
      </c>
      <c r="AX9"/>
      <c r="AY9"/>
    </row>
    <row r="10" spans="1:51" x14ac:dyDescent="0.25">
      <c r="A10" t="s">
        <v>225</v>
      </c>
      <c r="B10" t="s">
        <v>94</v>
      </c>
      <c r="C10" t="s">
        <v>161</v>
      </c>
      <c r="D10" t="s">
        <v>194</v>
      </c>
      <c r="E10" s="32">
        <v>94.844444444444449</v>
      </c>
      <c r="F10" s="32">
        <v>466.11944444444447</v>
      </c>
      <c r="G10" s="32">
        <v>113.46111111111111</v>
      </c>
      <c r="H10" s="37">
        <v>0.2434163870729367</v>
      </c>
      <c r="I10" s="32">
        <v>424.23611111111114</v>
      </c>
      <c r="J10" s="32">
        <v>113.46111111111111</v>
      </c>
      <c r="K10" s="37">
        <v>0.26744802750040919</v>
      </c>
      <c r="L10" s="32">
        <v>80.194444444444457</v>
      </c>
      <c r="M10" s="32">
        <v>0</v>
      </c>
      <c r="N10" s="37">
        <v>0</v>
      </c>
      <c r="O10" s="32">
        <v>43.377777777777808</v>
      </c>
      <c r="P10" s="32">
        <v>0</v>
      </c>
      <c r="Q10" s="37">
        <v>0</v>
      </c>
      <c r="R10" s="32">
        <v>31.661111111111101</v>
      </c>
      <c r="S10" s="32">
        <v>0</v>
      </c>
      <c r="T10" s="37">
        <v>0</v>
      </c>
      <c r="U10" s="32">
        <v>5.1555555555555559</v>
      </c>
      <c r="V10" s="32">
        <v>0</v>
      </c>
      <c r="W10" s="37">
        <v>0</v>
      </c>
      <c r="X10" s="32">
        <v>107.91944444444445</v>
      </c>
      <c r="Y10" s="32">
        <v>53.852777777777774</v>
      </c>
      <c r="Z10" s="37">
        <v>0.49900903451648598</v>
      </c>
      <c r="AA10" s="32">
        <v>5.0666666666666664</v>
      </c>
      <c r="AB10" s="32">
        <v>0</v>
      </c>
      <c r="AC10" s="37">
        <v>0</v>
      </c>
      <c r="AD10" s="32">
        <v>267.4111111111111</v>
      </c>
      <c r="AE10" s="32">
        <v>59.608333333333334</v>
      </c>
      <c r="AF10" s="37">
        <v>0.22290896247974407</v>
      </c>
      <c r="AG10" s="32">
        <v>0</v>
      </c>
      <c r="AH10" s="32">
        <v>0</v>
      </c>
      <c r="AI10" s="37" t="s">
        <v>333</v>
      </c>
      <c r="AJ10" s="32">
        <v>5.5277777777777777</v>
      </c>
      <c r="AK10" s="32">
        <v>0</v>
      </c>
      <c r="AL10" s="37">
        <v>0</v>
      </c>
      <c r="AM10" t="s">
        <v>23</v>
      </c>
      <c r="AN10" s="34">
        <v>1</v>
      </c>
      <c r="AX10"/>
      <c r="AY10"/>
    </row>
    <row r="11" spans="1:51" x14ac:dyDescent="0.25">
      <c r="A11" t="s">
        <v>225</v>
      </c>
      <c r="B11" t="s">
        <v>128</v>
      </c>
      <c r="C11" t="s">
        <v>146</v>
      </c>
      <c r="D11" t="s">
        <v>192</v>
      </c>
      <c r="E11" s="32">
        <v>39.333333333333336</v>
      </c>
      <c r="F11" s="32">
        <v>137.88666666666666</v>
      </c>
      <c r="G11" s="32">
        <v>18.298888888888897</v>
      </c>
      <c r="H11" s="37">
        <v>0.13270963270963276</v>
      </c>
      <c r="I11" s="32">
        <v>129.35333333333332</v>
      </c>
      <c r="J11" s="32">
        <v>18.298888888888897</v>
      </c>
      <c r="K11" s="37">
        <v>0.14146437836073467</v>
      </c>
      <c r="L11" s="32">
        <v>25.213777777777771</v>
      </c>
      <c r="M11" s="32">
        <v>0</v>
      </c>
      <c r="N11" s="37">
        <v>0</v>
      </c>
      <c r="O11" s="32">
        <v>16.68044444444444</v>
      </c>
      <c r="P11" s="32">
        <v>0</v>
      </c>
      <c r="Q11" s="37">
        <v>0</v>
      </c>
      <c r="R11" s="32">
        <v>0</v>
      </c>
      <c r="S11" s="32">
        <v>0</v>
      </c>
      <c r="T11" s="37" t="s">
        <v>333</v>
      </c>
      <c r="U11" s="32">
        <v>8.5333333333333332</v>
      </c>
      <c r="V11" s="32">
        <v>0</v>
      </c>
      <c r="W11" s="37">
        <v>0</v>
      </c>
      <c r="X11" s="32">
        <v>32.947555555555553</v>
      </c>
      <c r="Y11" s="32">
        <v>0</v>
      </c>
      <c r="Z11" s="37">
        <v>0</v>
      </c>
      <c r="AA11" s="32">
        <v>0</v>
      </c>
      <c r="AB11" s="32">
        <v>0</v>
      </c>
      <c r="AC11" s="37" t="s">
        <v>333</v>
      </c>
      <c r="AD11" s="32">
        <v>64.167111111111112</v>
      </c>
      <c r="AE11" s="32">
        <v>18.298888888888897</v>
      </c>
      <c r="AF11" s="37">
        <v>0.28517551393583435</v>
      </c>
      <c r="AG11" s="32">
        <v>0</v>
      </c>
      <c r="AH11" s="32">
        <v>0</v>
      </c>
      <c r="AI11" s="37" t="s">
        <v>333</v>
      </c>
      <c r="AJ11" s="32">
        <v>15.55822222222222</v>
      </c>
      <c r="AK11" s="32">
        <v>0</v>
      </c>
      <c r="AL11" s="37">
        <v>0</v>
      </c>
      <c r="AM11" t="s">
        <v>57</v>
      </c>
      <c r="AN11" s="34">
        <v>1</v>
      </c>
      <c r="AX11"/>
      <c r="AY11"/>
    </row>
    <row r="12" spans="1:51" x14ac:dyDescent="0.25">
      <c r="A12" t="s">
        <v>225</v>
      </c>
      <c r="B12" t="s">
        <v>138</v>
      </c>
      <c r="C12" t="s">
        <v>162</v>
      </c>
      <c r="D12" t="s">
        <v>195</v>
      </c>
      <c r="E12" s="32">
        <v>66.533333333333331</v>
      </c>
      <c r="F12" s="32">
        <v>361.54333333333335</v>
      </c>
      <c r="G12" s="32">
        <v>33.674999999999997</v>
      </c>
      <c r="H12" s="37">
        <v>9.3142361911435226E-2</v>
      </c>
      <c r="I12" s="32">
        <v>347.98777777777781</v>
      </c>
      <c r="J12" s="32">
        <v>33.674999999999997</v>
      </c>
      <c r="K12" s="37">
        <v>9.6770640092723542E-2</v>
      </c>
      <c r="L12" s="32">
        <v>77.897222222222226</v>
      </c>
      <c r="M12" s="32">
        <v>0</v>
      </c>
      <c r="N12" s="37">
        <v>0</v>
      </c>
      <c r="O12" s="32">
        <v>64.341666666666669</v>
      </c>
      <c r="P12" s="32">
        <v>0</v>
      </c>
      <c r="Q12" s="37">
        <v>0</v>
      </c>
      <c r="R12" s="32">
        <v>10.166666666666666</v>
      </c>
      <c r="S12" s="32">
        <v>0</v>
      </c>
      <c r="T12" s="37">
        <v>0</v>
      </c>
      <c r="U12" s="32">
        <v>3.3888888888888888</v>
      </c>
      <c r="V12" s="32">
        <v>0</v>
      </c>
      <c r="W12" s="37">
        <v>0</v>
      </c>
      <c r="X12" s="32">
        <v>23.833333333333332</v>
      </c>
      <c r="Y12" s="32">
        <v>13.144444444444444</v>
      </c>
      <c r="Z12" s="37">
        <v>0.55151515151515151</v>
      </c>
      <c r="AA12" s="32">
        <v>0</v>
      </c>
      <c r="AB12" s="32">
        <v>0</v>
      </c>
      <c r="AC12" s="37" t="s">
        <v>333</v>
      </c>
      <c r="AD12" s="32">
        <v>211.99611111111113</v>
      </c>
      <c r="AE12" s="32">
        <v>20.530555555555555</v>
      </c>
      <c r="AF12" s="37">
        <v>9.6844019675413326E-2</v>
      </c>
      <c r="AG12" s="32">
        <v>0</v>
      </c>
      <c r="AH12" s="32">
        <v>0</v>
      </c>
      <c r="AI12" s="37" t="s">
        <v>333</v>
      </c>
      <c r="AJ12" s="32">
        <v>47.81666666666667</v>
      </c>
      <c r="AK12" s="32">
        <v>0</v>
      </c>
      <c r="AL12" s="37">
        <v>0</v>
      </c>
      <c r="AM12" t="s">
        <v>67</v>
      </c>
      <c r="AN12" s="34">
        <v>1</v>
      </c>
      <c r="AX12"/>
      <c r="AY12"/>
    </row>
    <row r="13" spans="1:51" x14ac:dyDescent="0.25">
      <c r="A13" t="s">
        <v>225</v>
      </c>
      <c r="B13" t="s">
        <v>141</v>
      </c>
      <c r="C13" t="s">
        <v>185</v>
      </c>
      <c r="D13" t="s">
        <v>195</v>
      </c>
      <c r="E13" s="32">
        <v>55.177777777777777</v>
      </c>
      <c r="F13" s="32">
        <v>273.27222222222224</v>
      </c>
      <c r="G13" s="32">
        <v>30.905555555555555</v>
      </c>
      <c r="H13" s="37">
        <v>0.11309439102238304</v>
      </c>
      <c r="I13" s="32">
        <v>252.31944444444446</v>
      </c>
      <c r="J13" s="32">
        <v>30.905555555555555</v>
      </c>
      <c r="K13" s="37">
        <v>0.12248582594814773</v>
      </c>
      <c r="L13" s="32">
        <v>64.177777777777777</v>
      </c>
      <c r="M13" s="32">
        <v>0</v>
      </c>
      <c r="N13" s="37">
        <v>0</v>
      </c>
      <c r="O13" s="32">
        <v>43.225000000000001</v>
      </c>
      <c r="P13" s="32">
        <v>0</v>
      </c>
      <c r="Q13" s="37">
        <v>0</v>
      </c>
      <c r="R13" s="32">
        <v>16.486111111111111</v>
      </c>
      <c r="S13" s="32">
        <v>0</v>
      </c>
      <c r="T13" s="37">
        <v>0</v>
      </c>
      <c r="U13" s="32">
        <v>4.4666666666666668</v>
      </c>
      <c r="V13" s="32">
        <v>0</v>
      </c>
      <c r="W13" s="37">
        <v>0</v>
      </c>
      <c r="X13" s="32">
        <v>29.183333333333334</v>
      </c>
      <c r="Y13" s="32">
        <v>10.258333333333333</v>
      </c>
      <c r="Z13" s="37">
        <v>0.3515134209023415</v>
      </c>
      <c r="AA13" s="32">
        <v>0</v>
      </c>
      <c r="AB13" s="32">
        <v>0</v>
      </c>
      <c r="AC13" s="37" t="s">
        <v>333</v>
      </c>
      <c r="AD13" s="32">
        <v>166.14444444444445</v>
      </c>
      <c r="AE13" s="32">
        <v>20.647222222222222</v>
      </c>
      <c r="AF13" s="37">
        <v>0.12427272119307162</v>
      </c>
      <c r="AG13" s="32">
        <v>0</v>
      </c>
      <c r="AH13" s="32">
        <v>0</v>
      </c>
      <c r="AI13" s="37" t="s">
        <v>333</v>
      </c>
      <c r="AJ13" s="32">
        <v>13.766666666666667</v>
      </c>
      <c r="AK13" s="32">
        <v>0</v>
      </c>
      <c r="AL13" s="37">
        <v>0</v>
      </c>
      <c r="AM13" t="s">
        <v>70</v>
      </c>
      <c r="AN13" s="34">
        <v>1</v>
      </c>
      <c r="AX13"/>
      <c r="AY13"/>
    </row>
    <row r="14" spans="1:51" x14ac:dyDescent="0.25">
      <c r="A14" t="s">
        <v>225</v>
      </c>
      <c r="B14" t="s">
        <v>114</v>
      </c>
      <c r="C14" t="s">
        <v>147</v>
      </c>
      <c r="D14" t="s">
        <v>195</v>
      </c>
      <c r="E14" s="32">
        <v>72.966666666666669</v>
      </c>
      <c r="F14" s="32">
        <v>249.57311111111107</v>
      </c>
      <c r="G14" s="32">
        <v>0</v>
      </c>
      <c r="H14" s="37">
        <v>0</v>
      </c>
      <c r="I14" s="32">
        <v>228.68399999999997</v>
      </c>
      <c r="J14" s="32">
        <v>0</v>
      </c>
      <c r="K14" s="37">
        <v>0</v>
      </c>
      <c r="L14" s="32">
        <v>69.177888888888887</v>
      </c>
      <c r="M14" s="32">
        <v>0</v>
      </c>
      <c r="N14" s="37">
        <v>0</v>
      </c>
      <c r="O14" s="32">
        <v>59.977888888888891</v>
      </c>
      <c r="P14" s="32">
        <v>0</v>
      </c>
      <c r="Q14" s="37">
        <v>0</v>
      </c>
      <c r="R14" s="32">
        <v>4.0444444444444443</v>
      </c>
      <c r="S14" s="32">
        <v>0</v>
      </c>
      <c r="T14" s="37">
        <v>0</v>
      </c>
      <c r="U14" s="32">
        <v>5.1555555555555559</v>
      </c>
      <c r="V14" s="32">
        <v>0</v>
      </c>
      <c r="W14" s="37">
        <v>0</v>
      </c>
      <c r="X14" s="32">
        <v>29.561222222222213</v>
      </c>
      <c r="Y14" s="32">
        <v>0</v>
      </c>
      <c r="Z14" s="37">
        <v>0</v>
      </c>
      <c r="AA14" s="32">
        <v>11.68911111111111</v>
      </c>
      <c r="AB14" s="32">
        <v>0</v>
      </c>
      <c r="AC14" s="37">
        <v>0</v>
      </c>
      <c r="AD14" s="32">
        <v>125.26377777777773</v>
      </c>
      <c r="AE14" s="32">
        <v>0</v>
      </c>
      <c r="AF14" s="37">
        <v>0</v>
      </c>
      <c r="AG14" s="32">
        <v>9.5165555555555539</v>
      </c>
      <c r="AH14" s="32">
        <v>0</v>
      </c>
      <c r="AI14" s="37">
        <v>0</v>
      </c>
      <c r="AJ14" s="32">
        <v>4.3645555555555564</v>
      </c>
      <c r="AK14" s="32">
        <v>0</v>
      </c>
      <c r="AL14" s="37">
        <v>0</v>
      </c>
      <c r="AM14" t="s">
        <v>43</v>
      </c>
      <c r="AN14" s="34">
        <v>1</v>
      </c>
      <c r="AX14"/>
      <c r="AY14"/>
    </row>
    <row r="15" spans="1:51" x14ac:dyDescent="0.25">
      <c r="A15" t="s">
        <v>225</v>
      </c>
      <c r="B15" t="s">
        <v>100</v>
      </c>
      <c r="C15" t="s">
        <v>149</v>
      </c>
      <c r="D15" t="s">
        <v>187</v>
      </c>
      <c r="E15" s="32">
        <v>54.7</v>
      </c>
      <c r="F15" s="32">
        <v>183.60311111111108</v>
      </c>
      <c r="G15" s="32">
        <v>0.67855555555555558</v>
      </c>
      <c r="H15" s="37">
        <v>3.6957737341657255E-3</v>
      </c>
      <c r="I15" s="32">
        <v>167.60888888888886</v>
      </c>
      <c r="J15" s="32">
        <v>0.67855555555555558</v>
      </c>
      <c r="K15" s="37">
        <v>4.048446117946543E-3</v>
      </c>
      <c r="L15" s="32">
        <v>32.20611111111112</v>
      </c>
      <c r="M15" s="32">
        <v>0</v>
      </c>
      <c r="N15" s="37">
        <v>0</v>
      </c>
      <c r="O15" s="32">
        <v>16.211888888888897</v>
      </c>
      <c r="P15" s="32">
        <v>0</v>
      </c>
      <c r="Q15" s="37">
        <v>0</v>
      </c>
      <c r="R15" s="32">
        <v>10.849777777777778</v>
      </c>
      <c r="S15" s="32">
        <v>0</v>
      </c>
      <c r="T15" s="37">
        <v>0</v>
      </c>
      <c r="U15" s="32">
        <v>5.1444444444444448</v>
      </c>
      <c r="V15" s="32">
        <v>0</v>
      </c>
      <c r="W15" s="37">
        <v>0</v>
      </c>
      <c r="X15" s="32">
        <v>47.241222222222206</v>
      </c>
      <c r="Y15" s="32">
        <v>0</v>
      </c>
      <c r="Z15" s="37">
        <v>0</v>
      </c>
      <c r="AA15" s="32">
        <v>0</v>
      </c>
      <c r="AB15" s="32">
        <v>0</v>
      </c>
      <c r="AC15" s="37" t="s">
        <v>333</v>
      </c>
      <c r="AD15" s="32">
        <v>100.98055555555551</v>
      </c>
      <c r="AE15" s="32">
        <v>0.67855555555555558</v>
      </c>
      <c r="AF15" s="37">
        <v>6.7196655021593849E-3</v>
      </c>
      <c r="AG15" s="32">
        <v>0</v>
      </c>
      <c r="AH15" s="32">
        <v>0</v>
      </c>
      <c r="AI15" s="37" t="s">
        <v>333</v>
      </c>
      <c r="AJ15" s="32">
        <v>3.1752222222222222</v>
      </c>
      <c r="AK15" s="32">
        <v>0</v>
      </c>
      <c r="AL15" s="37">
        <v>0</v>
      </c>
      <c r="AM15" t="s">
        <v>29</v>
      </c>
      <c r="AN15" s="34">
        <v>1</v>
      </c>
      <c r="AX15"/>
      <c r="AY15"/>
    </row>
    <row r="16" spans="1:51" x14ac:dyDescent="0.25">
      <c r="A16" t="s">
        <v>225</v>
      </c>
      <c r="B16" t="s">
        <v>132</v>
      </c>
      <c r="C16" t="s">
        <v>165</v>
      </c>
      <c r="D16" t="s">
        <v>192</v>
      </c>
      <c r="E16" s="32">
        <v>44.633333333333333</v>
      </c>
      <c r="F16" s="32">
        <v>121.84444444444445</v>
      </c>
      <c r="G16" s="32">
        <v>47.219444444444449</v>
      </c>
      <c r="H16" s="37">
        <v>0.38753875615538941</v>
      </c>
      <c r="I16" s="32">
        <v>104.43611111111112</v>
      </c>
      <c r="J16" s="32">
        <v>47.219444444444449</v>
      </c>
      <c r="K16" s="37">
        <v>0.45213713860148419</v>
      </c>
      <c r="L16" s="32">
        <v>13.180555555555555</v>
      </c>
      <c r="M16" s="32">
        <v>0.6166666666666667</v>
      </c>
      <c r="N16" s="37">
        <v>4.6786090621707063E-2</v>
      </c>
      <c r="O16" s="32">
        <v>1.5361111111111112</v>
      </c>
      <c r="P16" s="32">
        <v>0.6166666666666667</v>
      </c>
      <c r="Q16" s="37">
        <v>0.4014466546112116</v>
      </c>
      <c r="R16" s="32">
        <v>7.2</v>
      </c>
      <c r="S16" s="32">
        <v>0</v>
      </c>
      <c r="T16" s="37">
        <v>0</v>
      </c>
      <c r="U16" s="32">
        <v>4.4444444444444446</v>
      </c>
      <c r="V16" s="32">
        <v>0</v>
      </c>
      <c r="W16" s="37">
        <v>0</v>
      </c>
      <c r="X16" s="32">
        <v>36.019444444444446</v>
      </c>
      <c r="Y16" s="32">
        <v>23.602777777777778</v>
      </c>
      <c r="Z16" s="37">
        <v>0.65527878460707945</v>
      </c>
      <c r="AA16" s="32">
        <v>5.7638888888888893</v>
      </c>
      <c r="AB16" s="32">
        <v>0</v>
      </c>
      <c r="AC16" s="37">
        <v>0</v>
      </c>
      <c r="AD16" s="32">
        <v>59.469444444444441</v>
      </c>
      <c r="AE16" s="32">
        <v>23</v>
      </c>
      <c r="AF16" s="37">
        <v>0.38675323462095385</v>
      </c>
      <c r="AG16" s="32">
        <v>0</v>
      </c>
      <c r="AH16" s="32">
        <v>0</v>
      </c>
      <c r="AI16" s="37" t="s">
        <v>333</v>
      </c>
      <c r="AJ16" s="32">
        <v>7.4111111111111114</v>
      </c>
      <c r="AK16" s="32">
        <v>0</v>
      </c>
      <c r="AL16" s="37">
        <v>0</v>
      </c>
      <c r="AM16" t="s">
        <v>61</v>
      </c>
      <c r="AN16" s="34">
        <v>1</v>
      </c>
      <c r="AX16"/>
      <c r="AY16"/>
    </row>
    <row r="17" spans="1:51" x14ac:dyDescent="0.25">
      <c r="A17" t="s">
        <v>225</v>
      </c>
      <c r="B17" t="s">
        <v>74</v>
      </c>
      <c r="C17" t="s">
        <v>151</v>
      </c>
      <c r="D17" t="s">
        <v>190</v>
      </c>
      <c r="E17" s="32">
        <v>77.433333333333337</v>
      </c>
      <c r="F17" s="32">
        <v>232.66266666666664</v>
      </c>
      <c r="G17" s="32">
        <v>43.040444444444447</v>
      </c>
      <c r="H17" s="37">
        <v>0.18499076392908381</v>
      </c>
      <c r="I17" s="32">
        <v>221.92655555555552</v>
      </c>
      <c r="J17" s="32">
        <v>42.873777777777782</v>
      </c>
      <c r="K17" s="37">
        <v>0.19318903801507911</v>
      </c>
      <c r="L17" s="32">
        <v>40.880555555555553</v>
      </c>
      <c r="M17" s="32">
        <v>3.1388888888888888</v>
      </c>
      <c r="N17" s="37">
        <v>7.6781952843650206E-2</v>
      </c>
      <c r="O17" s="32">
        <v>30.144444444444446</v>
      </c>
      <c r="P17" s="32">
        <v>2.9722222222222223</v>
      </c>
      <c r="Q17" s="37">
        <v>9.8599336527828971E-2</v>
      </c>
      <c r="R17" s="32">
        <v>5.7111111111111112</v>
      </c>
      <c r="S17" s="32">
        <v>0.16666666666666666</v>
      </c>
      <c r="T17" s="37">
        <v>2.9182879377431904E-2</v>
      </c>
      <c r="U17" s="32">
        <v>5.0250000000000004</v>
      </c>
      <c r="V17" s="32">
        <v>0</v>
      </c>
      <c r="W17" s="37">
        <v>0</v>
      </c>
      <c r="X17" s="32">
        <v>69.082777777777764</v>
      </c>
      <c r="Y17" s="32">
        <v>35.49944444444445</v>
      </c>
      <c r="Z17" s="37">
        <v>0.5138682257195476</v>
      </c>
      <c r="AA17" s="32">
        <v>0</v>
      </c>
      <c r="AB17" s="32">
        <v>0</v>
      </c>
      <c r="AC17" s="37" t="s">
        <v>333</v>
      </c>
      <c r="AD17" s="32">
        <v>118.85488888888889</v>
      </c>
      <c r="AE17" s="32">
        <v>4.402111111111112</v>
      </c>
      <c r="AF17" s="37">
        <v>3.7037694892184128E-2</v>
      </c>
      <c r="AG17" s="32">
        <v>0</v>
      </c>
      <c r="AH17" s="32">
        <v>0</v>
      </c>
      <c r="AI17" s="37" t="s">
        <v>333</v>
      </c>
      <c r="AJ17" s="32">
        <v>3.8444444444444446</v>
      </c>
      <c r="AK17" s="32">
        <v>0</v>
      </c>
      <c r="AL17" s="37">
        <v>0</v>
      </c>
      <c r="AM17" t="s">
        <v>3</v>
      </c>
      <c r="AN17" s="34">
        <v>1</v>
      </c>
      <c r="AX17"/>
      <c r="AY17"/>
    </row>
    <row r="18" spans="1:51" x14ac:dyDescent="0.25">
      <c r="A18" t="s">
        <v>225</v>
      </c>
      <c r="B18" t="s">
        <v>76</v>
      </c>
      <c r="C18" t="s">
        <v>164</v>
      </c>
      <c r="D18" t="s">
        <v>192</v>
      </c>
      <c r="E18" s="32">
        <v>73.111111111111114</v>
      </c>
      <c r="F18" s="32">
        <v>325.35166666666669</v>
      </c>
      <c r="G18" s="32">
        <v>0</v>
      </c>
      <c r="H18" s="37">
        <v>0</v>
      </c>
      <c r="I18" s="32">
        <v>305.08500000000004</v>
      </c>
      <c r="J18" s="32">
        <v>0</v>
      </c>
      <c r="K18" s="37">
        <v>0</v>
      </c>
      <c r="L18" s="32">
        <v>86.059111111111108</v>
      </c>
      <c r="M18" s="32">
        <v>0</v>
      </c>
      <c r="N18" s="37">
        <v>0</v>
      </c>
      <c r="O18" s="32">
        <v>76.192444444444448</v>
      </c>
      <c r="P18" s="32">
        <v>0</v>
      </c>
      <c r="Q18" s="37">
        <v>0</v>
      </c>
      <c r="R18" s="32">
        <v>5.4222222222222225</v>
      </c>
      <c r="S18" s="32">
        <v>0</v>
      </c>
      <c r="T18" s="37">
        <v>0</v>
      </c>
      <c r="U18" s="32">
        <v>4.4444444444444446</v>
      </c>
      <c r="V18" s="32">
        <v>0</v>
      </c>
      <c r="W18" s="37">
        <v>0</v>
      </c>
      <c r="X18" s="32">
        <v>39.220999999999997</v>
      </c>
      <c r="Y18" s="32">
        <v>0</v>
      </c>
      <c r="Z18" s="37">
        <v>0</v>
      </c>
      <c r="AA18" s="32">
        <v>10.4</v>
      </c>
      <c r="AB18" s="32">
        <v>0</v>
      </c>
      <c r="AC18" s="37">
        <v>0</v>
      </c>
      <c r="AD18" s="32">
        <v>174.27177777777777</v>
      </c>
      <c r="AE18" s="32">
        <v>0</v>
      </c>
      <c r="AF18" s="37">
        <v>0</v>
      </c>
      <c r="AG18" s="32">
        <v>0</v>
      </c>
      <c r="AH18" s="32">
        <v>0</v>
      </c>
      <c r="AI18" s="37" t="s">
        <v>333</v>
      </c>
      <c r="AJ18" s="32">
        <v>15.399777777777784</v>
      </c>
      <c r="AK18" s="32">
        <v>0</v>
      </c>
      <c r="AL18" s="37">
        <v>0</v>
      </c>
      <c r="AM18" t="s">
        <v>5</v>
      </c>
      <c r="AN18" s="34">
        <v>1</v>
      </c>
      <c r="AX18"/>
      <c r="AY18"/>
    </row>
    <row r="19" spans="1:51" x14ac:dyDescent="0.25">
      <c r="A19" t="s">
        <v>225</v>
      </c>
      <c r="B19" t="s">
        <v>82</v>
      </c>
      <c r="C19" t="s">
        <v>145</v>
      </c>
      <c r="D19" t="s">
        <v>188</v>
      </c>
      <c r="E19" s="32">
        <v>64.777777777777771</v>
      </c>
      <c r="F19" s="32">
        <v>205.75022222222219</v>
      </c>
      <c r="G19" s="32">
        <v>0</v>
      </c>
      <c r="H19" s="37">
        <v>0</v>
      </c>
      <c r="I19" s="32">
        <v>188.51366666666667</v>
      </c>
      <c r="J19" s="32">
        <v>0</v>
      </c>
      <c r="K19" s="37">
        <v>0</v>
      </c>
      <c r="L19" s="32">
        <v>24.243333333333336</v>
      </c>
      <c r="M19" s="32">
        <v>0</v>
      </c>
      <c r="N19" s="37">
        <v>0</v>
      </c>
      <c r="O19" s="32">
        <v>18.647666666666669</v>
      </c>
      <c r="P19" s="32">
        <v>0</v>
      </c>
      <c r="Q19" s="37">
        <v>0</v>
      </c>
      <c r="R19" s="32">
        <v>8.8888888888888892E-2</v>
      </c>
      <c r="S19" s="32">
        <v>0</v>
      </c>
      <c r="T19" s="37">
        <v>0</v>
      </c>
      <c r="U19" s="32">
        <v>5.5067777777777778</v>
      </c>
      <c r="V19" s="32">
        <v>0</v>
      </c>
      <c r="W19" s="37">
        <v>0</v>
      </c>
      <c r="X19" s="32">
        <v>45.539333333333353</v>
      </c>
      <c r="Y19" s="32">
        <v>0</v>
      </c>
      <c r="Z19" s="37">
        <v>0</v>
      </c>
      <c r="AA19" s="32">
        <v>11.640888888888885</v>
      </c>
      <c r="AB19" s="32">
        <v>0</v>
      </c>
      <c r="AC19" s="37">
        <v>0</v>
      </c>
      <c r="AD19" s="32">
        <v>116.34811111111109</v>
      </c>
      <c r="AE19" s="32">
        <v>0</v>
      </c>
      <c r="AF19" s="37">
        <v>0</v>
      </c>
      <c r="AG19" s="32">
        <v>0</v>
      </c>
      <c r="AH19" s="32">
        <v>0</v>
      </c>
      <c r="AI19" s="37" t="s">
        <v>333</v>
      </c>
      <c r="AJ19" s="32">
        <v>7.9785555555555563</v>
      </c>
      <c r="AK19" s="32">
        <v>0</v>
      </c>
      <c r="AL19" s="37">
        <v>0</v>
      </c>
      <c r="AM19" t="s">
        <v>11</v>
      </c>
      <c r="AN19" s="34">
        <v>1</v>
      </c>
      <c r="AX19"/>
      <c r="AY19"/>
    </row>
    <row r="20" spans="1:51" x14ac:dyDescent="0.25">
      <c r="A20" t="s">
        <v>225</v>
      </c>
      <c r="B20" t="s">
        <v>118</v>
      </c>
      <c r="C20" t="s">
        <v>177</v>
      </c>
      <c r="D20" t="s">
        <v>189</v>
      </c>
      <c r="E20" s="32">
        <v>84.722222222222229</v>
      </c>
      <c r="F20" s="32">
        <v>267.50111111111107</v>
      </c>
      <c r="G20" s="32">
        <v>0</v>
      </c>
      <c r="H20" s="37">
        <v>0</v>
      </c>
      <c r="I20" s="32">
        <v>251.54555555555552</v>
      </c>
      <c r="J20" s="32">
        <v>0</v>
      </c>
      <c r="K20" s="37">
        <v>0</v>
      </c>
      <c r="L20" s="32">
        <v>45.405555555555551</v>
      </c>
      <c r="M20" s="32">
        <v>0</v>
      </c>
      <c r="N20" s="37">
        <v>0</v>
      </c>
      <c r="O20" s="32">
        <v>35.094444444444441</v>
      </c>
      <c r="P20" s="32">
        <v>0</v>
      </c>
      <c r="Q20" s="37">
        <v>0</v>
      </c>
      <c r="R20" s="32">
        <v>5.2444444444444445</v>
      </c>
      <c r="S20" s="32">
        <v>0</v>
      </c>
      <c r="T20" s="37">
        <v>0</v>
      </c>
      <c r="U20" s="32">
        <v>5.0666666666666664</v>
      </c>
      <c r="V20" s="32">
        <v>0</v>
      </c>
      <c r="W20" s="37">
        <v>0</v>
      </c>
      <c r="X20" s="32">
        <v>58.919444444444444</v>
      </c>
      <c r="Y20" s="32">
        <v>0</v>
      </c>
      <c r="Z20" s="37">
        <v>0</v>
      </c>
      <c r="AA20" s="32">
        <v>5.6444444444444448</v>
      </c>
      <c r="AB20" s="32">
        <v>0</v>
      </c>
      <c r="AC20" s="37">
        <v>0</v>
      </c>
      <c r="AD20" s="32">
        <v>157.53166666666664</v>
      </c>
      <c r="AE20" s="32">
        <v>0</v>
      </c>
      <c r="AF20" s="37">
        <v>0</v>
      </c>
      <c r="AG20" s="32">
        <v>0</v>
      </c>
      <c r="AH20" s="32">
        <v>0</v>
      </c>
      <c r="AI20" s="37" t="s">
        <v>333</v>
      </c>
      <c r="AJ20" s="32">
        <v>0</v>
      </c>
      <c r="AK20" s="32">
        <v>0</v>
      </c>
      <c r="AL20" s="37" t="s">
        <v>333</v>
      </c>
      <c r="AM20" t="s">
        <v>47</v>
      </c>
      <c r="AN20" s="34">
        <v>1</v>
      </c>
      <c r="AX20"/>
      <c r="AY20"/>
    </row>
    <row r="21" spans="1:51" x14ac:dyDescent="0.25">
      <c r="A21" t="s">
        <v>225</v>
      </c>
      <c r="B21" t="s">
        <v>103</v>
      </c>
      <c r="C21" t="s">
        <v>170</v>
      </c>
      <c r="D21" t="s">
        <v>192</v>
      </c>
      <c r="E21" s="32">
        <v>65.8</v>
      </c>
      <c r="F21" s="32">
        <v>217.01511111111114</v>
      </c>
      <c r="G21" s="32">
        <v>0.79022222222222227</v>
      </c>
      <c r="H21" s="37">
        <v>3.6413234920660924E-3</v>
      </c>
      <c r="I21" s="32">
        <v>193.56033333333335</v>
      </c>
      <c r="J21" s="32">
        <v>0.79022222222222227</v>
      </c>
      <c r="K21" s="37">
        <v>4.0825628299645872E-3</v>
      </c>
      <c r="L21" s="32">
        <v>59.345111111111109</v>
      </c>
      <c r="M21" s="32">
        <v>0</v>
      </c>
      <c r="N21" s="37">
        <v>0</v>
      </c>
      <c r="O21" s="32">
        <v>36.143111111111111</v>
      </c>
      <c r="P21" s="32">
        <v>0</v>
      </c>
      <c r="Q21" s="37">
        <v>0</v>
      </c>
      <c r="R21" s="32">
        <v>18.29088888888889</v>
      </c>
      <c r="S21" s="32">
        <v>0</v>
      </c>
      <c r="T21" s="37">
        <v>0</v>
      </c>
      <c r="U21" s="32">
        <v>4.9111111111111114</v>
      </c>
      <c r="V21" s="32">
        <v>0</v>
      </c>
      <c r="W21" s="37">
        <v>0</v>
      </c>
      <c r="X21" s="32">
        <v>49.817000000000014</v>
      </c>
      <c r="Y21" s="32">
        <v>0</v>
      </c>
      <c r="Z21" s="37">
        <v>0</v>
      </c>
      <c r="AA21" s="32">
        <v>0.25277777777777777</v>
      </c>
      <c r="AB21" s="32">
        <v>0</v>
      </c>
      <c r="AC21" s="37">
        <v>0</v>
      </c>
      <c r="AD21" s="32">
        <v>93.884555555555565</v>
      </c>
      <c r="AE21" s="32">
        <v>0.79022222222222227</v>
      </c>
      <c r="AF21" s="37">
        <v>8.4169565222536897E-3</v>
      </c>
      <c r="AG21" s="32">
        <v>7.6866666666666701</v>
      </c>
      <c r="AH21" s="32">
        <v>0</v>
      </c>
      <c r="AI21" s="37">
        <v>0</v>
      </c>
      <c r="AJ21" s="32">
        <v>6.0290000000000017</v>
      </c>
      <c r="AK21" s="32">
        <v>0</v>
      </c>
      <c r="AL21" s="37">
        <v>0</v>
      </c>
      <c r="AM21" t="s">
        <v>32</v>
      </c>
      <c r="AN21" s="34">
        <v>1</v>
      </c>
      <c r="AX21"/>
      <c r="AY21"/>
    </row>
    <row r="22" spans="1:51" x14ac:dyDescent="0.25">
      <c r="A22" t="s">
        <v>225</v>
      </c>
      <c r="B22" t="s">
        <v>136</v>
      </c>
      <c r="C22" t="s">
        <v>152</v>
      </c>
      <c r="D22" t="s">
        <v>187</v>
      </c>
      <c r="E22" s="32">
        <v>94.611111111111114</v>
      </c>
      <c r="F22" s="32">
        <v>313.45777777777778</v>
      </c>
      <c r="G22" s="32">
        <v>42.711111111111116</v>
      </c>
      <c r="H22" s="37">
        <v>0.13625794010889294</v>
      </c>
      <c r="I22" s="32">
        <v>287.12444444444446</v>
      </c>
      <c r="J22" s="32">
        <v>42.711111111111116</v>
      </c>
      <c r="K22" s="37">
        <v>0.14875470179403433</v>
      </c>
      <c r="L22" s="32">
        <v>76.23</v>
      </c>
      <c r="M22" s="32">
        <v>8.7888888888888896</v>
      </c>
      <c r="N22" s="37">
        <v>0.11529435771860015</v>
      </c>
      <c r="O22" s="32">
        <v>49.896666666666675</v>
      </c>
      <c r="P22" s="32">
        <v>8.7888888888888896</v>
      </c>
      <c r="Q22" s="37">
        <v>0.17614180417306877</v>
      </c>
      <c r="R22" s="32">
        <v>21.444444444444443</v>
      </c>
      <c r="S22" s="32">
        <v>0</v>
      </c>
      <c r="T22" s="37">
        <v>0</v>
      </c>
      <c r="U22" s="32">
        <v>4.8888888888888893</v>
      </c>
      <c r="V22" s="32">
        <v>0</v>
      </c>
      <c r="W22" s="37">
        <v>0</v>
      </c>
      <c r="X22" s="32">
        <v>59.193555555555577</v>
      </c>
      <c r="Y22" s="32">
        <v>10.677777777777777</v>
      </c>
      <c r="Z22" s="37">
        <v>0.18038750464577594</v>
      </c>
      <c r="AA22" s="32">
        <v>0</v>
      </c>
      <c r="AB22" s="32">
        <v>0</v>
      </c>
      <c r="AC22" s="37" t="s">
        <v>333</v>
      </c>
      <c r="AD22" s="32">
        <v>171.7953333333333</v>
      </c>
      <c r="AE22" s="32">
        <v>17.005555555555556</v>
      </c>
      <c r="AF22" s="37">
        <v>9.898729625303497E-2</v>
      </c>
      <c r="AG22" s="32">
        <v>0</v>
      </c>
      <c r="AH22" s="32">
        <v>0</v>
      </c>
      <c r="AI22" s="37" t="s">
        <v>333</v>
      </c>
      <c r="AJ22" s="32">
        <v>6.2388888888888889</v>
      </c>
      <c r="AK22" s="32">
        <v>6.2388888888888889</v>
      </c>
      <c r="AL22" s="37">
        <v>1</v>
      </c>
      <c r="AM22" t="s">
        <v>65</v>
      </c>
      <c r="AN22" s="34">
        <v>1</v>
      </c>
      <c r="AX22"/>
      <c r="AY22"/>
    </row>
    <row r="23" spans="1:51" x14ac:dyDescent="0.25">
      <c r="A23" t="s">
        <v>225</v>
      </c>
      <c r="B23" t="s">
        <v>139</v>
      </c>
      <c r="C23" t="s">
        <v>184</v>
      </c>
      <c r="D23" t="s">
        <v>191</v>
      </c>
      <c r="E23" s="32">
        <v>72.833333333333329</v>
      </c>
      <c r="F23" s="32">
        <v>316.80233333333337</v>
      </c>
      <c r="G23" s="32">
        <v>22.120666666666668</v>
      </c>
      <c r="H23" s="37">
        <v>6.9824822418185051E-2</v>
      </c>
      <c r="I23" s="32">
        <v>285.95344444444441</v>
      </c>
      <c r="J23" s="32">
        <v>22.120666666666668</v>
      </c>
      <c r="K23" s="37">
        <v>7.7357580740610082E-2</v>
      </c>
      <c r="L23" s="32">
        <v>67.510333333333335</v>
      </c>
      <c r="M23" s="32">
        <v>1.6483333333333332</v>
      </c>
      <c r="N23" s="37">
        <v>2.441601532604885E-2</v>
      </c>
      <c r="O23" s="32">
        <v>38.794777777777782</v>
      </c>
      <c r="P23" s="32">
        <v>1.6483333333333332</v>
      </c>
      <c r="Q23" s="37">
        <v>4.2488536544151127E-2</v>
      </c>
      <c r="R23" s="32">
        <v>23.846111111111114</v>
      </c>
      <c r="S23" s="32">
        <v>0</v>
      </c>
      <c r="T23" s="37">
        <v>0</v>
      </c>
      <c r="U23" s="32">
        <v>4.8694444444444445</v>
      </c>
      <c r="V23" s="32">
        <v>0</v>
      </c>
      <c r="W23" s="37">
        <v>0</v>
      </c>
      <c r="X23" s="32">
        <v>51.436111111111124</v>
      </c>
      <c r="Y23" s="32">
        <v>20.472333333333335</v>
      </c>
      <c r="Z23" s="37">
        <v>0.39801479721337141</v>
      </c>
      <c r="AA23" s="32">
        <v>2.1333333333333333</v>
      </c>
      <c r="AB23" s="32">
        <v>0</v>
      </c>
      <c r="AC23" s="37">
        <v>0</v>
      </c>
      <c r="AD23" s="32">
        <v>184.75866666666664</v>
      </c>
      <c r="AE23" s="32">
        <v>0</v>
      </c>
      <c r="AF23" s="37">
        <v>0</v>
      </c>
      <c r="AG23" s="32">
        <v>3.3888888888888888</v>
      </c>
      <c r="AH23" s="32">
        <v>0</v>
      </c>
      <c r="AI23" s="37">
        <v>0</v>
      </c>
      <c r="AJ23" s="32">
        <v>7.5750000000000002</v>
      </c>
      <c r="AK23" s="32">
        <v>0</v>
      </c>
      <c r="AL23" s="37">
        <v>0</v>
      </c>
      <c r="AM23" t="s">
        <v>68</v>
      </c>
      <c r="AN23" s="34">
        <v>1</v>
      </c>
      <c r="AX23"/>
      <c r="AY23"/>
    </row>
    <row r="24" spans="1:51" x14ac:dyDescent="0.25">
      <c r="A24" t="s">
        <v>225</v>
      </c>
      <c r="B24" t="s">
        <v>84</v>
      </c>
      <c r="C24" t="s">
        <v>167</v>
      </c>
      <c r="D24" t="s">
        <v>193</v>
      </c>
      <c r="E24" s="32">
        <v>59.9</v>
      </c>
      <c r="F24" s="32">
        <v>247.33811111111117</v>
      </c>
      <c r="G24" s="32">
        <v>25.72411111111111</v>
      </c>
      <c r="H24" s="37">
        <v>0.10400383101314752</v>
      </c>
      <c r="I24" s="32">
        <v>232.34922222222227</v>
      </c>
      <c r="J24" s="32">
        <v>25.72411111111111</v>
      </c>
      <c r="K24" s="37">
        <v>0.1107131363087077</v>
      </c>
      <c r="L24" s="32">
        <v>66.848666666666659</v>
      </c>
      <c r="M24" s="32">
        <v>4.4042222222222218</v>
      </c>
      <c r="N24" s="37">
        <v>6.5883471456257753E-2</v>
      </c>
      <c r="O24" s="32">
        <v>61.418111111111102</v>
      </c>
      <c r="P24" s="32">
        <v>4.4042222222222218</v>
      </c>
      <c r="Q24" s="37">
        <v>7.1708851714025731E-2</v>
      </c>
      <c r="R24" s="32">
        <v>0</v>
      </c>
      <c r="S24" s="32">
        <v>0</v>
      </c>
      <c r="T24" s="37" t="s">
        <v>333</v>
      </c>
      <c r="U24" s="32">
        <v>5.4305555555555554</v>
      </c>
      <c r="V24" s="32">
        <v>0</v>
      </c>
      <c r="W24" s="37">
        <v>0</v>
      </c>
      <c r="X24" s="32">
        <v>20.816111111111113</v>
      </c>
      <c r="Y24" s="32">
        <v>13.838333333333331</v>
      </c>
      <c r="Z24" s="37">
        <v>0.66478955936907824</v>
      </c>
      <c r="AA24" s="32">
        <v>9.5583333333333336</v>
      </c>
      <c r="AB24" s="32">
        <v>0</v>
      </c>
      <c r="AC24" s="37">
        <v>0</v>
      </c>
      <c r="AD24" s="32">
        <v>139.50111111111116</v>
      </c>
      <c r="AE24" s="32">
        <v>7.4815555555555555</v>
      </c>
      <c r="AF24" s="37">
        <v>5.3630795453640336E-2</v>
      </c>
      <c r="AG24" s="32">
        <v>3.7666666666666666</v>
      </c>
      <c r="AH24" s="32">
        <v>0</v>
      </c>
      <c r="AI24" s="37">
        <v>0</v>
      </c>
      <c r="AJ24" s="32">
        <v>6.8472222222222223</v>
      </c>
      <c r="AK24" s="32">
        <v>0</v>
      </c>
      <c r="AL24" s="37">
        <v>0</v>
      </c>
      <c r="AM24" t="s">
        <v>13</v>
      </c>
      <c r="AN24" s="34">
        <v>1</v>
      </c>
      <c r="AX24"/>
      <c r="AY24"/>
    </row>
    <row r="25" spans="1:51" x14ac:dyDescent="0.25">
      <c r="A25" t="s">
        <v>225</v>
      </c>
      <c r="B25" t="s">
        <v>93</v>
      </c>
      <c r="C25" t="s">
        <v>172</v>
      </c>
      <c r="D25" t="s">
        <v>191</v>
      </c>
      <c r="E25" s="32">
        <v>97.533333333333331</v>
      </c>
      <c r="F25" s="32">
        <v>456.875</v>
      </c>
      <c r="G25" s="32">
        <v>19.100000000000001</v>
      </c>
      <c r="H25" s="37">
        <v>4.1805745554035573E-2</v>
      </c>
      <c r="I25" s="32">
        <v>423.97222222222217</v>
      </c>
      <c r="J25" s="32">
        <v>19.100000000000001</v>
      </c>
      <c r="K25" s="37">
        <v>4.505012120815044E-2</v>
      </c>
      <c r="L25" s="32">
        <v>70.966666666666669</v>
      </c>
      <c r="M25" s="32">
        <v>0</v>
      </c>
      <c r="N25" s="37">
        <v>0</v>
      </c>
      <c r="O25" s="32">
        <v>38.06388888888889</v>
      </c>
      <c r="P25" s="32">
        <v>0</v>
      </c>
      <c r="Q25" s="37">
        <v>0</v>
      </c>
      <c r="R25" s="32">
        <v>27.791666666666668</v>
      </c>
      <c r="S25" s="32">
        <v>0</v>
      </c>
      <c r="T25" s="37">
        <v>0</v>
      </c>
      <c r="U25" s="32">
        <v>5.1111111111111107</v>
      </c>
      <c r="V25" s="32">
        <v>0</v>
      </c>
      <c r="W25" s="37">
        <v>0</v>
      </c>
      <c r="X25" s="32">
        <v>53.016666666666666</v>
      </c>
      <c r="Y25" s="32">
        <v>11.269444444444444</v>
      </c>
      <c r="Z25" s="37">
        <v>0.21256418317091061</v>
      </c>
      <c r="AA25" s="32">
        <v>0</v>
      </c>
      <c r="AB25" s="32">
        <v>0</v>
      </c>
      <c r="AC25" s="37" t="s">
        <v>333</v>
      </c>
      <c r="AD25" s="32">
        <v>297.34444444444443</v>
      </c>
      <c r="AE25" s="32">
        <v>7.8305555555555557</v>
      </c>
      <c r="AF25" s="37">
        <v>2.6334965061096373E-2</v>
      </c>
      <c r="AG25" s="32">
        <v>18.102777777777778</v>
      </c>
      <c r="AH25" s="32">
        <v>0</v>
      </c>
      <c r="AI25" s="37">
        <v>0</v>
      </c>
      <c r="AJ25" s="32">
        <v>17.444444444444443</v>
      </c>
      <c r="AK25" s="32">
        <v>0</v>
      </c>
      <c r="AL25" s="37">
        <v>0</v>
      </c>
      <c r="AM25" t="s">
        <v>22</v>
      </c>
      <c r="AN25" s="34">
        <v>1</v>
      </c>
      <c r="AX25"/>
      <c r="AY25"/>
    </row>
    <row r="26" spans="1:51" x14ac:dyDescent="0.25">
      <c r="A26" t="s">
        <v>225</v>
      </c>
      <c r="B26" t="s">
        <v>79</v>
      </c>
      <c r="C26" t="s">
        <v>148</v>
      </c>
      <c r="D26" t="s">
        <v>187</v>
      </c>
      <c r="E26" s="32">
        <v>61.866666666666667</v>
      </c>
      <c r="F26" s="32">
        <v>226.45877777777778</v>
      </c>
      <c r="G26" s="32">
        <v>0</v>
      </c>
      <c r="H26" s="37">
        <v>0</v>
      </c>
      <c r="I26" s="32">
        <v>201.77922222222222</v>
      </c>
      <c r="J26" s="32">
        <v>0</v>
      </c>
      <c r="K26" s="37">
        <v>0</v>
      </c>
      <c r="L26" s="32">
        <v>49.173777777777779</v>
      </c>
      <c r="M26" s="32">
        <v>0</v>
      </c>
      <c r="N26" s="37">
        <v>0</v>
      </c>
      <c r="O26" s="32">
        <v>26.482333333333333</v>
      </c>
      <c r="P26" s="32">
        <v>0</v>
      </c>
      <c r="Q26" s="37">
        <v>0</v>
      </c>
      <c r="R26" s="32">
        <v>17.091444444444445</v>
      </c>
      <c r="S26" s="32">
        <v>0</v>
      </c>
      <c r="T26" s="37">
        <v>0</v>
      </c>
      <c r="U26" s="32">
        <v>5.6</v>
      </c>
      <c r="V26" s="32">
        <v>0</v>
      </c>
      <c r="W26" s="37">
        <v>0</v>
      </c>
      <c r="X26" s="32">
        <v>66.857333333333358</v>
      </c>
      <c r="Y26" s="32">
        <v>0</v>
      </c>
      <c r="Z26" s="37">
        <v>0</v>
      </c>
      <c r="AA26" s="32">
        <v>1.9881111111111112</v>
      </c>
      <c r="AB26" s="32">
        <v>0</v>
      </c>
      <c r="AC26" s="37">
        <v>0</v>
      </c>
      <c r="AD26" s="32">
        <v>107.20088888888888</v>
      </c>
      <c r="AE26" s="32">
        <v>0</v>
      </c>
      <c r="AF26" s="37">
        <v>0</v>
      </c>
      <c r="AG26" s="32">
        <v>0</v>
      </c>
      <c r="AH26" s="32">
        <v>0</v>
      </c>
      <c r="AI26" s="37" t="s">
        <v>333</v>
      </c>
      <c r="AJ26" s="32">
        <v>1.2386666666666666</v>
      </c>
      <c r="AK26" s="32">
        <v>0</v>
      </c>
      <c r="AL26" s="37">
        <v>0</v>
      </c>
      <c r="AM26" t="s">
        <v>8</v>
      </c>
      <c r="AN26" s="34">
        <v>1</v>
      </c>
      <c r="AX26"/>
      <c r="AY26"/>
    </row>
    <row r="27" spans="1:51" x14ac:dyDescent="0.25">
      <c r="A27" t="s">
        <v>225</v>
      </c>
      <c r="B27" t="s">
        <v>72</v>
      </c>
      <c r="C27" t="s">
        <v>148</v>
      </c>
      <c r="D27" t="s">
        <v>187</v>
      </c>
      <c r="E27" s="32">
        <v>104.46666666666667</v>
      </c>
      <c r="F27" s="32">
        <v>427.3581111111111</v>
      </c>
      <c r="G27" s="32">
        <v>39.9831111111111</v>
      </c>
      <c r="H27" s="37">
        <v>9.35587978128153E-2</v>
      </c>
      <c r="I27" s="32">
        <v>381.51366666666667</v>
      </c>
      <c r="J27" s="32">
        <v>39.9831111111111</v>
      </c>
      <c r="K27" s="37">
        <v>0.10480125511740802</v>
      </c>
      <c r="L27" s="32">
        <v>42.37755555555556</v>
      </c>
      <c r="M27" s="32">
        <v>4.258111111111111</v>
      </c>
      <c r="N27" s="37">
        <v>0.10048033812447887</v>
      </c>
      <c r="O27" s="32">
        <v>25.177555555555557</v>
      </c>
      <c r="P27" s="32">
        <v>4.258111111111111</v>
      </c>
      <c r="Q27" s="37">
        <v>0.16912329323294997</v>
      </c>
      <c r="R27" s="32">
        <v>11.411111111111111</v>
      </c>
      <c r="S27" s="32">
        <v>0</v>
      </c>
      <c r="T27" s="37">
        <v>0</v>
      </c>
      <c r="U27" s="32">
        <v>5.7888888888888888</v>
      </c>
      <c r="V27" s="32">
        <v>0</v>
      </c>
      <c r="W27" s="37">
        <v>0</v>
      </c>
      <c r="X27" s="32">
        <v>107.41888888888887</v>
      </c>
      <c r="Y27" s="32">
        <v>10.627222222222223</v>
      </c>
      <c r="Z27" s="37">
        <v>9.8932527902189787E-2</v>
      </c>
      <c r="AA27" s="32">
        <v>28.644444444444446</v>
      </c>
      <c r="AB27" s="32">
        <v>0</v>
      </c>
      <c r="AC27" s="37">
        <v>0</v>
      </c>
      <c r="AD27" s="32">
        <v>248.91722222222222</v>
      </c>
      <c r="AE27" s="32">
        <v>25.097777777777768</v>
      </c>
      <c r="AF27" s="37">
        <v>0.10082780754869419</v>
      </c>
      <c r="AG27" s="32">
        <v>0</v>
      </c>
      <c r="AH27" s="32">
        <v>0</v>
      </c>
      <c r="AI27" s="37" t="s">
        <v>333</v>
      </c>
      <c r="AJ27" s="32">
        <v>0</v>
      </c>
      <c r="AK27" s="32">
        <v>0</v>
      </c>
      <c r="AL27" s="37" t="s">
        <v>333</v>
      </c>
      <c r="AM27" t="s">
        <v>1</v>
      </c>
      <c r="AN27" s="34">
        <v>1</v>
      </c>
      <c r="AX27"/>
      <c r="AY27"/>
    </row>
    <row r="28" spans="1:51" x14ac:dyDescent="0.25">
      <c r="A28" t="s">
        <v>225</v>
      </c>
      <c r="B28" t="s">
        <v>75</v>
      </c>
      <c r="C28" t="s">
        <v>158</v>
      </c>
      <c r="D28" t="s">
        <v>191</v>
      </c>
      <c r="E28" s="32">
        <v>62.81111111111111</v>
      </c>
      <c r="F28" s="32">
        <v>182.06666666666669</v>
      </c>
      <c r="G28" s="32">
        <v>3.588888888888889</v>
      </c>
      <c r="H28" s="37">
        <v>1.9711949224948126E-2</v>
      </c>
      <c r="I28" s="32">
        <v>170.23055555555558</v>
      </c>
      <c r="J28" s="32">
        <v>3.588888888888889</v>
      </c>
      <c r="K28" s="37">
        <v>2.108251880619421E-2</v>
      </c>
      <c r="L28" s="32">
        <v>17.547222222222221</v>
      </c>
      <c r="M28" s="32">
        <v>0</v>
      </c>
      <c r="N28" s="37">
        <v>0</v>
      </c>
      <c r="O28" s="32">
        <v>13.133333333333333</v>
      </c>
      <c r="P28" s="32">
        <v>0</v>
      </c>
      <c r="Q28" s="37">
        <v>0</v>
      </c>
      <c r="R28" s="32">
        <v>4.1472222222222221</v>
      </c>
      <c r="S28" s="32">
        <v>0</v>
      </c>
      <c r="T28" s="37">
        <v>0</v>
      </c>
      <c r="U28" s="32">
        <v>0.26666666666666666</v>
      </c>
      <c r="V28" s="32">
        <v>0</v>
      </c>
      <c r="W28" s="37">
        <v>0</v>
      </c>
      <c r="X28" s="32">
        <v>33.047222222222224</v>
      </c>
      <c r="Y28" s="32">
        <v>0</v>
      </c>
      <c r="Z28" s="37">
        <v>0</v>
      </c>
      <c r="AA28" s="32">
        <v>7.4222222222222225</v>
      </c>
      <c r="AB28" s="32">
        <v>0</v>
      </c>
      <c r="AC28" s="37">
        <v>0</v>
      </c>
      <c r="AD28" s="32">
        <v>119.54444444444445</v>
      </c>
      <c r="AE28" s="32">
        <v>3.588888888888889</v>
      </c>
      <c r="AF28" s="37">
        <v>3.0021377451436005E-2</v>
      </c>
      <c r="AG28" s="32">
        <v>0</v>
      </c>
      <c r="AH28" s="32">
        <v>0</v>
      </c>
      <c r="AI28" s="37" t="s">
        <v>333</v>
      </c>
      <c r="AJ28" s="32">
        <v>4.5055555555555555</v>
      </c>
      <c r="AK28" s="32">
        <v>0</v>
      </c>
      <c r="AL28" s="37">
        <v>0</v>
      </c>
      <c r="AM28" t="s">
        <v>4</v>
      </c>
      <c r="AN28" s="34">
        <v>1</v>
      </c>
      <c r="AX28"/>
      <c r="AY28"/>
    </row>
    <row r="29" spans="1:51" x14ac:dyDescent="0.25">
      <c r="A29" t="s">
        <v>225</v>
      </c>
      <c r="B29" t="s">
        <v>116</v>
      </c>
      <c r="C29" t="s">
        <v>144</v>
      </c>
      <c r="D29" t="s">
        <v>189</v>
      </c>
      <c r="E29" s="32">
        <v>75.955555555555549</v>
      </c>
      <c r="F29" s="32">
        <v>284.14488888888889</v>
      </c>
      <c r="G29" s="32">
        <v>4.3356666666666674</v>
      </c>
      <c r="H29" s="37">
        <v>1.5258647388030523E-2</v>
      </c>
      <c r="I29" s="32">
        <v>251.9471111111111</v>
      </c>
      <c r="J29" s="32">
        <v>4.3356666666666674</v>
      </c>
      <c r="K29" s="37">
        <v>1.720863814451358E-2</v>
      </c>
      <c r="L29" s="32">
        <v>54.892888888888891</v>
      </c>
      <c r="M29" s="32">
        <v>0</v>
      </c>
      <c r="N29" s="37">
        <v>0</v>
      </c>
      <c r="O29" s="32">
        <v>33.741555555555557</v>
      </c>
      <c r="P29" s="32">
        <v>0</v>
      </c>
      <c r="Q29" s="37">
        <v>0</v>
      </c>
      <c r="R29" s="32">
        <v>15.55133333333333</v>
      </c>
      <c r="S29" s="32">
        <v>0</v>
      </c>
      <c r="T29" s="37">
        <v>0</v>
      </c>
      <c r="U29" s="32">
        <v>5.6</v>
      </c>
      <c r="V29" s="32">
        <v>0</v>
      </c>
      <c r="W29" s="37">
        <v>0</v>
      </c>
      <c r="X29" s="32">
        <v>64.990222222222215</v>
      </c>
      <c r="Y29" s="32">
        <v>3.2447777777777782</v>
      </c>
      <c r="Z29" s="37">
        <v>4.9927168531334637E-2</v>
      </c>
      <c r="AA29" s="32">
        <v>11.046444444444441</v>
      </c>
      <c r="AB29" s="32">
        <v>0</v>
      </c>
      <c r="AC29" s="37">
        <v>0</v>
      </c>
      <c r="AD29" s="32">
        <v>136.03411111111109</v>
      </c>
      <c r="AE29" s="32">
        <v>1.090888888888889</v>
      </c>
      <c r="AF29" s="37">
        <v>8.0192304707887834E-3</v>
      </c>
      <c r="AG29" s="32">
        <v>5.6207777777777768</v>
      </c>
      <c r="AH29" s="32">
        <v>0</v>
      </c>
      <c r="AI29" s="37">
        <v>0</v>
      </c>
      <c r="AJ29" s="32">
        <v>11.560444444444444</v>
      </c>
      <c r="AK29" s="32">
        <v>0</v>
      </c>
      <c r="AL29" s="37">
        <v>0</v>
      </c>
      <c r="AM29" t="s">
        <v>45</v>
      </c>
      <c r="AN29" s="34">
        <v>1</v>
      </c>
      <c r="AX29"/>
      <c r="AY29"/>
    </row>
    <row r="30" spans="1:51" x14ac:dyDescent="0.25">
      <c r="A30" t="s">
        <v>225</v>
      </c>
      <c r="B30" t="s">
        <v>73</v>
      </c>
      <c r="C30" t="s">
        <v>144</v>
      </c>
      <c r="D30" t="s">
        <v>189</v>
      </c>
      <c r="E30" s="32">
        <v>64.599999999999994</v>
      </c>
      <c r="F30" s="32">
        <v>295.48166666666663</v>
      </c>
      <c r="G30" s="32">
        <v>26.122222222222213</v>
      </c>
      <c r="H30" s="37">
        <v>8.8405560036625683E-2</v>
      </c>
      <c r="I30" s="32">
        <v>274.5578888888889</v>
      </c>
      <c r="J30" s="32">
        <v>26.122222222222213</v>
      </c>
      <c r="K30" s="37">
        <v>9.5142857952239132E-2</v>
      </c>
      <c r="L30" s="32">
        <v>68.533444444444456</v>
      </c>
      <c r="M30" s="32">
        <v>7.5781111111111112</v>
      </c>
      <c r="N30" s="37">
        <v>0.11057537195951367</v>
      </c>
      <c r="O30" s="32">
        <v>47.609666666666683</v>
      </c>
      <c r="P30" s="32">
        <v>7.5781111111111112</v>
      </c>
      <c r="Q30" s="37">
        <v>0.15917169015629407</v>
      </c>
      <c r="R30" s="32">
        <v>15.501555555555553</v>
      </c>
      <c r="S30" s="32">
        <v>0</v>
      </c>
      <c r="T30" s="37">
        <v>0</v>
      </c>
      <c r="U30" s="32">
        <v>5.4222222222222225</v>
      </c>
      <c r="V30" s="32">
        <v>0</v>
      </c>
      <c r="W30" s="37">
        <v>0</v>
      </c>
      <c r="X30" s="32">
        <v>56.229333333333308</v>
      </c>
      <c r="Y30" s="32">
        <v>3.6332222222222224</v>
      </c>
      <c r="Z30" s="37">
        <v>6.4614357077365736E-2</v>
      </c>
      <c r="AA30" s="32">
        <v>0</v>
      </c>
      <c r="AB30" s="32">
        <v>0</v>
      </c>
      <c r="AC30" s="37" t="s">
        <v>333</v>
      </c>
      <c r="AD30" s="32">
        <v>156.6791111111111</v>
      </c>
      <c r="AE30" s="32">
        <v>14.910888888888881</v>
      </c>
      <c r="AF30" s="37">
        <v>9.5168327054872187E-2</v>
      </c>
      <c r="AG30" s="32">
        <v>0</v>
      </c>
      <c r="AH30" s="32">
        <v>0</v>
      </c>
      <c r="AI30" s="37" t="s">
        <v>333</v>
      </c>
      <c r="AJ30" s="32">
        <v>14.039777777777772</v>
      </c>
      <c r="AK30" s="32">
        <v>0</v>
      </c>
      <c r="AL30" s="37">
        <v>0</v>
      </c>
      <c r="AM30" t="s">
        <v>2</v>
      </c>
      <c r="AN30" s="34">
        <v>1</v>
      </c>
      <c r="AX30"/>
      <c r="AY30"/>
    </row>
    <row r="31" spans="1:51" x14ac:dyDescent="0.25">
      <c r="A31" t="s">
        <v>225</v>
      </c>
      <c r="B31" t="s">
        <v>129</v>
      </c>
      <c r="C31" t="s">
        <v>154</v>
      </c>
      <c r="D31" t="s">
        <v>187</v>
      </c>
      <c r="E31" s="32">
        <v>26.466666666666665</v>
      </c>
      <c r="F31" s="32">
        <v>109.18055555555556</v>
      </c>
      <c r="G31" s="32">
        <v>0</v>
      </c>
      <c r="H31" s="37">
        <v>0</v>
      </c>
      <c r="I31" s="32">
        <v>109.18055555555556</v>
      </c>
      <c r="J31" s="32">
        <v>0</v>
      </c>
      <c r="K31" s="37">
        <v>0</v>
      </c>
      <c r="L31" s="32">
        <v>12.241666666666667</v>
      </c>
      <c r="M31" s="32">
        <v>0</v>
      </c>
      <c r="N31" s="37">
        <v>0</v>
      </c>
      <c r="O31" s="32">
        <v>12.241666666666667</v>
      </c>
      <c r="P31" s="32">
        <v>0</v>
      </c>
      <c r="Q31" s="37">
        <v>0</v>
      </c>
      <c r="R31" s="32">
        <v>0</v>
      </c>
      <c r="S31" s="32">
        <v>0</v>
      </c>
      <c r="T31" s="37" t="s">
        <v>333</v>
      </c>
      <c r="U31" s="32">
        <v>0</v>
      </c>
      <c r="V31" s="32">
        <v>0</v>
      </c>
      <c r="W31" s="37" t="s">
        <v>333</v>
      </c>
      <c r="X31" s="32">
        <v>18.905555555555555</v>
      </c>
      <c r="Y31" s="32">
        <v>0</v>
      </c>
      <c r="Z31" s="37">
        <v>0</v>
      </c>
      <c r="AA31" s="32">
        <v>0</v>
      </c>
      <c r="AB31" s="32">
        <v>0</v>
      </c>
      <c r="AC31" s="37" t="s">
        <v>333</v>
      </c>
      <c r="AD31" s="32">
        <v>78.033333333333331</v>
      </c>
      <c r="AE31" s="32">
        <v>0</v>
      </c>
      <c r="AF31" s="37">
        <v>0</v>
      </c>
      <c r="AG31" s="32">
        <v>0</v>
      </c>
      <c r="AH31" s="32">
        <v>0</v>
      </c>
      <c r="AI31" s="37" t="s">
        <v>333</v>
      </c>
      <c r="AJ31" s="32">
        <v>0</v>
      </c>
      <c r="AK31" s="32">
        <v>0</v>
      </c>
      <c r="AL31" s="37" t="s">
        <v>333</v>
      </c>
      <c r="AM31" t="s">
        <v>58</v>
      </c>
      <c r="AN31" s="34">
        <v>1</v>
      </c>
      <c r="AX31"/>
      <c r="AY31"/>
    </row>
    <row r="32" spans="1:51" x14ac:dyDescent="0.25">
      <c r="A32" t="s">
        <v>225</v>
      </c>
      <c r="B32" t="s">
        <v>88</v>
      </c>
      <c r="C32" t="s">
        <v>169</v>
      </c>
      <c r="D32" t="s">
        <v>187</v>
      </c>
      <c r="E32" s="32">
        <v>229.56666666666666</v>
      </c>
      <c r="F32" s="32">
        <v>809.66666666666674</v>
      </c>
      <c r="G32" s="32">
        <v>20.913888888888891</v>
      </c>
      <c r="H32" s="37">
        <v>2.5830245642925759E-2</v>
      </c>
      <c r="I32" s="32">
        <v>715.92500000000007</v>
      </c>
      <c r="J32" s="32">
        <v>20.913888888888891</v>
      </c>
      <c r="K32" s="37">
        <v>2.9212401981895994E-2</v>
      </c>
      <c r="L32" s="32">
        <v>181.92222222222222</v>
      </c>
      <c r="M32" s="32">
        <v>0.38055555555555554</v>
      </c>
      <c r="N32" s="37">
        <v>2.0918585476088682E-3</v>
      </c>
      <c r="O32" s="32">
        <v>88.180555555555557</v>
      </c>
      <c r="P32" s="32">
        <v>0.38055555555555554</v>
      </c>
      <c r="Q32" s="37">
        <v>4.3156402583083946E-3</v>
      </c>
      <c r="R32" s="32">
        <v>89.386111111111106</v>
      </c>
      <c r="S32" s="32">
        <v>0</v>
      </c>
      <c r="T32" s="37">
        <v>0</v>
      </c>
      <c r="U32" s="32">
        <v>4.3555555555555552</v>
      </c>
      <c r="V32" s="32">
        <v>0</v>
      </c>
      <c r="W32" s="37">
        <v>0</v>
      </c>
      <c r="X32" s="32">
        <v>129.68333333333334</v>
      </c>
      <c r="Y32" s="32">
        <v>0.625</v>
      </c>
      <c r="Z32" s="37">
        <v>4.8194319496208714E-3</v>
      </c>
      <c r="AA32" s="32">
        <v>0</v>
      </c>
      <c r="AB32" s="32">
        <v>0</v>
      </c>
      <c r="AC32" s="37" t="s">
        <v>333</v>
      </c>
      <c r="AD32" s="32">
        <v>414.92500000000001</v>
      </c>
      <c r="AE32" s="32">
        <v>19.908333333333335</v>
      </c>
      <c r="AF32" s="37">
        <v>4.7980558735514454E-2</v>
      </c>
      <c r="AG32" s="32">
        <v>43.208333333333336</v>
      </c>
      <c r="AH32" s="32">
        <v>0</v>
      </c>
      <c r="AI32" s="37">
        <v>0</v>
      </c>
      <c r="AJ32" s="32">
        <v>39.927777777777777</v>
      </c>
      <c r="AK32" s="32">
        <v>0</v>
      </c>
      <c r="AL32" s="37">
        <v>0</v>
      </c>
      <c r="AM32" t="s">
        <v>17</v>
      </c>
      <c r="AN32" s="34">
        <v>1</v>
      </c>
      <c r="AX32"/>
      <c r="AY32"/>
    </row>
    <row r="33" spans="1:51" x14ac:dyDescent="0.25">
      <c r="A33" t="s">
        <v>225</v>
      </c>
      <c r="B33" t="s">
        <v>112</v>
      </c>
      <c r="C33" t="s">
        <v>148</v>
      </c>
      <c r="D33" t="s">
        <v>187</v>
      </c>
      <c r="E33" s="32">
        <v>23.211111111111112</v>
      </c>
      <c r="F33" s="32">
        <v>103.76333333333334</v>
      </c>
      <c r="G33" s="32">
        <v>1.4082222222222223</v>
      </c>
      <c r="H33" s="37">
        <v>1.3571482112071273E-2</v>
      </c>
      <c r="I33" s="32">
        <v>91.846777777777788</v>
      </c>
      <c r="J33" s="32">
        <v>1.4082222222222223</v>
      </c>
      <c r="K33" s="37">
        <v>1.5332298598753236E-2</v>
      </c>
      <c r="L33" s="32">
        <v>15.748777777777775</v>
      </c>
      <c r="M33" s="32">
        <v>1.1873333333333334</v>
      </c>
      <c r="N33" s="37">
        <v>7.5392093919104841E-2</v>
      </c>
      <c r="O33" s="32">
        <v>5.8209999999999997</v>
      </c>
      <c r="P33" s="32">
        <v>1.1873333333333334</v>
      </c>
      <c r="Q33" s="37">
        <v>0.20397411670388824</v>
      </c>
      <c r="R33" s="32">
        <v>4.8666666666666663</v>
      </c>
      <c r="S33" s="32">
        <v>0</v>
      </c>
      <c r="T33" s="37">
        <v>0</v>
      </c>
      <c r="U33" s="32">
        <v>5.0611111111111109</v>
      </c>
      <c r="V33" s="32">
        <v>0</v>
      </c>
      <c r="W33" s="37">
        <v>0</v>
      </c>
      <c r="X33" s="32">
        <v>26.498333333333331</v>
      </c>
      <c r="Y33" s="32">
        <v>0</v>
      </c>
      <c r="Z33" s="37">
        <v>0</v>
      </c>
      <c r="AA33" s="32">
        <v>1.988777777777778</v>
      </c>
      <c r="AB33" s="32">
        <v>0</v>
      </c>
      <c r="AC33" s="37">
        <v>0</v>
      </c>
      <c r="AD33" s="32">
        <v>52.534777777777791</v>
      </c>
      <c r="AE33" s="32">
        <v>0.22088888888888891</v>
      </c>
      <c r="AF33" s="37">
        <v>4.2046221233341717E-3</v>
      </c>
      <c r="AG33" s="32">
        <v>6.992666666666663</v>
      </c>
      <c r="AH33" s="32">
        <v>0</v>
      </c>
      <c r="AI33" s="37">
        <v>0</v>
      </c>
      <c r="AJ33" s="32">
        <v>0</v>
      </c>
      <c r="AK33" s="32">
        <v>0</v>
      </c>
      <c r="AL33" s="37" t="s">
        <v>333</v>
      </c>
      <c r="AM33" t="s">
        <v>41</v>
      </c>
      <c r="AN33" s="34">
        <v>1</v>
      </c>
      <c r="AX33"/>
      <c r="AY33"/>
    </row>
    <row r="34" spans="1:51" x14ac:dyDescent="0.25">
      <c r="A34" t="s">
        <v>225</v>
      </c>
      <c r="B34" t="s">
        <v>111</v>
      </c>
      <c r="C34" t="s">
        <v>175</v>
      </c>
      <c r="D34" t="s">
        <v>194</v>
      </c>
      <c r="E34" s="32">
        <v>53.344444444444441</v>
      </c>
      <c r="F34" s="32">
        <v>190.53888888888886</v>
      </c>
      <c r="G34" s="32">
        <v>16.488888888888887</v>
      </c>
      <c r="H34" s="37">
        <v>8.6538181182027579E-2</v>
      </c>
      <c r="I34" s="32">
        <v>177.69444444444443</v>
      </c>
      <c r="J34" s="32">
        <v>16.488888888888887</v>
      </c>
      <c r="K34" s="37">
        <v>9.27934969516961E-2</v>
      </c>
      <c r="L34" s="32">
        <v>20.347222222222221</v>
      </c>
      <c r="M34" s="32">
        <v>0.58888888888888891</v>
      </c>
      <c r="N34" s="37">
        <v>2.8941979522184302E-2</v>
      </c>
      <c r="O34" s="32">
        <v>7.5027777777777782</v>
      </c>
      <c r="P34" s="32">
        <v>0.58888888888888891</v>
      </c>
      <c r="Q34" s="37">
        <v>7.8489448352462049E-2</v>
      </c>
      <c r="R34" s="32">
        <v>8.7277777777777779</v>
      </c>
      <c r="S34" s="32">
        <v>0</v>
      </c>
      <c r="T34" s="37">
        <v>0</v>
      </c>
      <c r="U34" s="32">
        <v>4.1166666666666663</v>
      </c>
      <c r="V34" s="32">
        <v>0</v>
      </c>
      <c r="W34" s="37">
        <v>0</v>
      </c>
      <c r="X34" s="32">
        <v>59.347222222222221</v>
      </c>
      <c r="Y34" s="32">
        <v>6.1111111111111107</v>
      </c>
      <c r="Z34" s="37">
        <v>0.10297215071378422</v>
      </c>
      <c r="AA34" s="32">
        <v>0</v>
      </c>
      <c r="AB34" s="32">
        <v>0</v>
      </c>
      <c r="AC34" s="37" t="s">
        <v>333</v>
      </c>
      <c r="AD34" s="32">
        <v>106.19722222222222</v>
      </c>
      <c r="AE34" s="32">
        <v>9.7888888888888896</v>
      </c>
      <c r="AF34" s="37">
        <v>9.2176505976825099E-2</v>
      </c>
      <c r="AG34" s="32">
        <v>0</v>
      </c>
      <c r="AH34" s="32">
        <v>0</v>
      </c>
      <c r="AI34" s="37" t="s">
        <v>333</v>
      </c>
      <c r="AJ34" s="32">
        <v>4.6472222222222221</v>
      </c>
      <c r="AK34" s="32">
        <v>0</v>
      </c>
      <c r="AL34" s="37">
        <v>0</v>
      </c>
      <c r="AM34" t="s">
        <v>40</v>
      </c>
      <c r="AN34" s="34">
        <v>1</v>
      </c>
      <c r="AX34"/>
      <c r="AY34"/>
    </row>
    <row r="35" spans="1:51" x14ac:dyDescent="0.25">
      <c r="A35" t="s">
        <v>225</v>
      </c>
      <c r="B35" t="s">
        <v>91</v>
      </c>
      <c r="C35" t="s">
        <v>171</v>
      </c>
      <c r="D35" t="s">
        <v>194</v>
      </c>
      <c r="E35" s="32">
        <v>93.811111111111117</v>
      </c>
      <c r="F35" s="32">
        <v>281.3941111111111</v>
      </c>
      <c r="G35" s="32">
        <v>21.63355555555556</v>
      </c>
      <c r="H35" s="37">
        <v>7.6879915752797498E-2</v>
      </c>
      <c r="I35" s="32">
        <v>258.56477777777781</v>
      </c>
      <c r="J35" s="32">
        <v>21.63355555555556</v>
      </c>
      <c r="K35" s="37">
        <v>8.3667836514640867E-2</v>
      </c>
      <c r="L35" s="32">
        <v>56.847444444444449</v>
      </c>
      <c r="M35" s="32">
        <v>0</v>
      </c>
      <c r="N35" s="37">
        <v>0</v>
      </c>
      <c r="O35" s="32">
        <v>35.486333333333334</v>
      </c>
      <c r="P35" s="32">
        <v>0</v>
      </c>
      <c r="Q35" s="37">
        <v>0</v>
      </c>
      <c r="R35" s="32">
        <v>16.827777777777779</v>
      </c>
      <c r="S35" s="32">
        <v>0</v>
      </c>
      <c r="T35" s="37">
        <v>0</v>
      </c>
      <c r="U35" s="32">
        <v>4.5333333333333332</v>
      </c>
      <c r="V35" s="32">
        <v>0</v>
      </c>
      <c r="W35" s="37">
        <v>0</v>
      </c>
      <c r="X35" s="32">
        <v>54.295111111111105</v>
      </c>
      <c r="Y35" s="32">
        <v>21.63355555555556</v>
      </c>
      <c r="Z35" s="37">
        <v>0.39844389509184386</v>
      </c>
      <c r="AA35" s="32">
        <v>1.4682222222222221</v>
      </c>
      <c r="AB35" s="32">
        <v>0</v>
      </c>
      <c r="AC35" s="37">
        <v>0</v>
      </c>
      <c r="AD35" s="32">
        <v>132.86933333333334</v>
      </c>
      <c r="AE35" s="32">
        <v>0</v>
      </c>
      <c r="AF35" s="37">
        <v>0</v>
      </c>
      <c r="AG35" s="32">
        <v>23.269444444444446</v>
      </c>
      <c r="AH35" s="32">
        <v>0</v>
      </c>
      <c r="AI35" s="37">
        <v>0</v>
      </c>
      <c r="AJ35" s="32">
        <v>12.644555555555561</v>
      </c>
      <c r="AK35" s="32">
        <v>0</v>
      </c>
      <c r="AL35" s="37">
        <v>0</v>
      </c>
      <c r="AM35" t="s">
        <v>20</v>
      </c>
      <c r="AN35" s="34">
        <v>1</v>
      </c>
      <c r="AX35"/>
      <c r="AY35"/>
    </row>
    <row r="36" spans="1:51" x14ac:dyDescent="0.25">
      <c r="A36" t="s">
        <v>225</v>
      </c>
      <c r="B36" t="s">
        <v>81</v>
      </c>
      <c r="C36" t="s">
        <v>166</v>
      </c>
      <c r="D36" t="s">
        <v>193</v>
      </c>
      <c r="E36" s="32">
        <v>113.71111111111111</v>
      </c>
      <c r="F36" s="32">
        <v>394.67222222222227</v>
      </c>
      <c r="G36" s="32">
        <v>0.26011111111111113</v>
      </c>
      <c r="H36" s="37">
        <v>6.5905603806252718E-4</v>
      </c>
      <c r="I36" s="32">
        <v>362.36177777777783</v>
      </c>
      <c r="J36" s="32">
        <v>0.26011111111111113</v>
      </c>
      <c r="K36" s="37">
        <v>7.1782160002158667E-4</v>
      </c>
      <c r="L36" s="32">
        <v>73.872444444444426</v>
      </c>
      <c r="M36" s="32">
        <v>0</v>
      </c>
      <c r="N36" s="37">
        <v>0</v>
      </c>
      <c r="O36" s="32">
        <v>49.126555555555548</v>
      </c>
      <c r="P36" s="32">
        <v>0</v>
      </c>
      <c r="Q36" s="37">
        <v>0</v>
      </c>
      <c r="R36" s="32">
        <v>19.501444444444441</v>
      </c>
      <c r="S36" s="32">
        <v>0</v>
      </c>
      <c r="T36" s="37">
        <v>0</v>
      </c>
      <c r="U36" s="32">
        <v>5.2444444444444445</v>
      </c>
      <c r="V36" s="32">
        <v>0</v>
      </c>
      <c r="W36" s="37">
        <v>0</v>
      </c>
      <c r="X36" s="32">
        <v>93.583444444444424</v>
      </c>
      <c r="Y36" s="32">
        <v>0.26011111111111113</v>
      </c>
      <c r="Z36" s="37">
        <v>2.7794564803128767E-3</v>
      </c>
      <c r="AA36" s="32">
        <v>7.5645555555555539</v>
      </c>
      <c r="AB36" s="32">
        <v>0</v>
      </c>
      <c r="AC36" s="37">
        <v>0</v>
      </c>
      <c r="AD36" s="32">
        <v>196.0605555555556</v>
      </c>
      <c r="AE36" s="32">
        <v>0</v>
      </c>
      <c r="AF36" s="37">
        <v>0</v>
      </c>
      <c r="AG36" s="32">
        <v>0.67411111111111111</v>
      </c>
      <c r="AH36" s="32">
        <v>0</v>
      </c>
      <c r="AI36" s="37">
        <v>0</v>
      </c>
      <c r="AJ36" s="32">
        <v>22.917111111111115</v>
      </c>
      <c r="AK36" s="32">
        <v>0</v>
      </c>
      <c r="AL36" s="37">
        <v>0</v>
      </c>
      <c r="AM36" t="s">
        <v>10</v>
      </c>
      <c r="AN36" s="34">
        <v>1</v>
      </c>
      <c r="AX36"/>
      <c r="AY36"/>
    </row>
    <row r="37" spans="1:51" x14ac:dyDescent="0.25">
      <c r="A37" t="s">
        <v>225</v>
      </c>
      <c r="B37" t="s">
        <v>115</v>
      </c>
      <c r="C37" t="s">
        <v>176</v>
      </c>
      <c r="D37" t="s">
        <v>191</v>
      </c>
      <c r="E37" s="32">
        <v>59.755555555555553</v>
      </c>
      <c r="F37" s="32">
        <v>176.62955555555556</v>
      </c>
      <c r="G37" s="32">
        <v>51.08788888888887</v>
      </c>
      <c r="H37" s="37">
        <v>0.28923748762318613</v>
      </c>
      <c r="I37" s="32">
        <v>158.01011111111109</v>
      </c>
      <c r="J37" s="32">
        <v>51.08788888888887</v>
      </c>
      <c r="K37" s="37">
        <v>0.32332037823177273</v>
      </c>
      <c r="L37" s="32">
        <v>61.348888888888879</v>
      </c>
      <c r="M37" s="32">
        <v>17.604444444444443</v>
      </c>
      <c r="N37" s="37">
        <v>0.28695620675915529</v>
      </c>
      <c r="O37" s="32">
        <v>42.729444444444432</v>
      </c>
      <c r="P37" s="32">
        <v>17.604444444444443</v>
      </c>
      <c r="Q37" s="37">
        <v>0.41199797173429725</v>
      </c>
      <c r="R37" s="32">
        <v>13.019444444444444</v>
      </c>
      <c r="S37" s="32">
        <v>0</v>
      </c>
      <c r="T37" s="37">
        <v>0</v>
      </c>
      <c r="U37" s="32">
        <v>5.6</v>
      </c>
      <c r="V37" s="32">
        <v>0</v>
      </c>
      <c r="W37" s="37">
        <v>0</v>
      </c>
      <c r="X37" s="32">
        <v>29.134000000000004</v>
      </c>
      <c r="Y37" s="32">
        <v>15.261777777777771</v>
      </c>
      <c r="Z37" s="37">
        <v>0.52384766176212572</v>
      </c>
      <c r="AA37" s="32">
        <v>0</v>
      </c>
      <c r="AB37" s="32">
        <v>0</v>
      </c>
      <c r="AC37" s="37" t="s">
        <v>333</v>
      </c>
      <c r="AD37" s="32">
        <v>86.146666666666661</v>
      </c>
      <c r="AE37" s="32">
        <v>18.22166666666666</v>
      </c>
      <c r="AF37" s="37">
        <v>0.2115191146881287</v>
      </c>
      <c r="AG37" s="32">
        <v>0</v>
      </c>
      <c r="AH37" s="32">
        <v>0</v>
      </c>
      <c r="AI37" s="37" t="s">
        <v>333</v>
      </c>
      <c r="AJ37" s="32">
        <v>0</v>
      </c>
      <c r="AK37" s="32">
        <v>0</v>
      </c>
      <c r="AL37" s="37" t="s">
        <v>333</v>
      </c>
      <c r="AM37" t="s">
        <v>44</v>
      </c>
      <c r="AN37" s="34">
        <v>1</v>
      </c>
      <c r="AX37"/>
      <c r="AY37"/>
    </row>
    <row r="38" spans="1:51" x14ac:dyDescent="0.25">
      <c r="A38" t="s">
        <v>225</v>
      </c>
      <c r="B38" t="s">
        <v>127</v>
      </c>
      <c r="C38" t="s">
        <v>151</v>
      </c>
      <c r="D38" t="s">
        <v>190</v>
      </c>
      <c r="E38" s="32">
        <v>19.100000000000001</v>
      </c>
      <c r="F38" s="32">
        <v>105.538</v>
      </c>
      <c r="G38" s="32">
        <v>0.27788888888888891</v>
      </c>
      <c r="H38" s="37">
        <v>2.6330694999799971E-3</v>
      </c>
      <c r="I38" s="32">
        <v>90.719222222222228</v>
      </c>
      <c r="J38" s="32">
        <v>0.27788888888888891</v>
      </c>
      <c r="K38" s="37">
        <v>3.063175389755693E-3</v>
      </c>
      <c r="L38" s="32">
        <v>37.857111111111109</v>
      </c>
      <c r="M38" s="32">
        <v>0</v>
      </c>
      <c r="N38" s="37">
        <v>0</v>
      </c>
      <c r="O38" s="32">
        <v>25.082222222222224</v>
      </c>
      <c r="P38" s="32">
        <v>0</v>
      </c>
      <c r="Q38" s="37">
        <v>0</v>
      </c>
      <c r="R38" s="32">
        <v>7.8498888888888887</v>
      </c>
      <c r="S38" s="32">
        <v>0</v>
      </c>
      <c r="T38" s="37">
        <v>0</v>
      </c>
      <c r="U38" s="32">
        <v>4.9249999999999998</v>
      </c>
      <c r="V38" s="32">
        <v>0</v>
      </c>
      <c r="W38" s="37">
        <v>0</v>
      </c>
      <c r="X38" s="32">
        <v>21.683888888888887</v>
      </c>
      <c r="Y38" s="32">
        <v>0.27788888888888891</v>
      </c>
      <c r="Z38" s="37">
        <v>1.2815454382413981E-2</v>
      </c>
      <c r="AA38" s="32">
        <v>2.0438888888888891</v>
      </c>
      <c r="AB38" s="32">
        <v>0</v>
      </c>
      <c r="AC38" s="37">
        <v>0</v>
      </c>
      <c r="AD38" s="32">
        <v>43.87466666666667</v>
      </c>
      <c r="AE38" s="32">
        <v>0</v>
      </c>
      <c r="AF38" s="37">
        <v>0</v>
      </c>
      <c r="AG38" s="32">
        <v>0</v>
      </c>
      <c r="AH38" s="32">
        <v>0</v>
      </c>
      <c r="AI38" s="37" t="s">
        <v>333</v>
      </c>
      <c r="AJ38" s="32">
        <v>7.8444444444444442E-2</v>
      </c>
      <c r="AK38" s="32">
        <v>0</v>
      </c>
      <c r="AL38" s="37">
        <v>0</v>
      </c>
      <c r="AM38" t="s">
        <v>56</v>
      </c>
      <c r="AN38" s="34">
        <v>1</v>
      </c>
      <c r="AX38"/>
      <c r="AY38"/>
    </row>
    <row r="39" spans="1:51" x14ac:dyDescent="0.25">
      <c r="A39" t="s">
        <v>225</v>
      </c>
      <c r="B39" t="s">
        <v>123</v>
      </c>
      <c r="C39" t="s">
        <v>171</v>
      </c>
      <c r="D39" t="s">
        <v>194</v>
      </c>
      <c r="E39" s="32">
        <v>21.888888888888889</v>
      </c>
      <c r="F39" s="32">
        <v>132.9061111111111</v>
      </c>
      <c r="G39" s="32">
        <v>0</v>
      </c>
      <c r="H39" s="37">
        <v>0</v>
      </c>
      <c r="I39" s="32">
        <v>113.08366666666664</v>
      </c>
      <c r="J39" s="32">
        <v>0</v>
      </c>
      <c r="K39" s="37">
        <v>0</v>
      </c>
      <c r="L39" s="32">
        <v>56.996222222222215</v>
      </c>
      <c r="M39" s="32">
        <v>0</v>
      </c>
      <c r="N39" s="37">
        <v>0</v>
      </c>
      <c r="O39" s="32">
        <v>41.690666666666658</v>
      </c>
      <c r="P39" s="32">
        <v>0</v>
      </c>
      <c r="Q39" s="37">
        <v>0</v>
      </c>
      <c r="R39" s="32">
        <v>9.6611111111111114</v>
      </c>
      <c r="S39" s="32">
        <v>0</v>
      </c>
      <c r="T39" s="37">
        <v>0</v>
      </c>
      <c r="U39" s="32">
        <v>5.6444444444444448</v>
      </c>
      <c r="V39" s="32">
        <v>0</v>
      </c>
      <c r="W39" s="37">
        <v>0</v>
      </c>
      <c r="X39" s="32">
        <v>11.614999999999998</v>
      </c>
      <c r="Y39" s="32">
        <v>0</v>
      </c>
      <c r="Z39" s="37">
        <v>0</v>
      </c>
      <c r="AA39" s="32">
        <v>4.5168888888888903</v>
      </c>
      <c r="AB39" s="32">
        <v>0</v>
      </c>
      <c r="AC39" s="37">
        <v>0</v>
      </c>
      <c r="AD39" s="32">
        <v>48.281888888888886</v>
      </c>
      <c r="AE39" s="32">
        <v>0</v>
      </c>
      <c r="AF39" s="37">
        <v>0</v>
      </c>
      <c r="AG39" s="32">
        <v>0</v>
      </c>
      <c r="AH39" s="32">
        <v>0</v>
      </c>
      <c r="AI39" s="37" t="s">
        <v>333</v>
      </c>
      <c r="AJ39" s="32">
        <v>11.496111111111107</v>
      </c>
      <c r="AK39" s="32">
        <v>0</v>
      </c>
      <c r="AL39" s="37">
        <v>0</v>
      </c>
      <c r="AM39" t="s">
        <v>52</v>
      </c>
      <c r="AN39" s="34">
        <v>1</v>
      </c>
      <c r="AX39"/>
      <c r="AY39"/>
    </row>
    <row r="40" spans="1:51" x14ac:dyDescent="0.25">
      <c r="A40" t="s">
        <v>225</v>
      </c>
      <c r="B40" t="s">
        <v>90</v>
      </c>
      <c r="C40" t="s">
        <v>155</v>
      </c>
      <c r="D40" t="s">
        <v>191</v>
      </c>
      <c r="E40" s="32">
        <v>100.96666666666667</v>
      </c>
      <c r="F40" s="32">
        <v>319.25155555555557</v>
      </c>
      <c r="G40" s="32">
        <v>8.821111111111108</v>
      </c>
      <c r="H40" s="37">
        <v>2.7630597118816776E-2</v>
      </c>
      <c r="I40" s="32">
        <v>286.06411111111117</v>
      </c>
      <c r="J40" s="32">
        <v>8.821111111111108</v>
      </c>
      <c r="K40" s="37">
        <v>3.0836133469692287E-2</v>
      </c>
      <c r="L40" s="32">
        <v>53.699777777777783</v>
      </c>
      <c r="M40" s="32">
        <v>0</v>
      </c>
      <c r="N40" s="37">
        <v>0</v>
      </c>
      <c r="O40" s="32">
        <v>29.772555555555563</v>
      </c>
      <c r="P40" s="32">
        <v>0</v>
      </c>
      <c r="Q40" s="37">
        <v>0</v>
      </c>
      <c r="R40" s="32">
        <v>17.449444444444449</v>
      </c>
      <c r="S40" s="32">
        <v>0</v>
      </c>
      <c r="T40" s="37">
        <v>0</v>
      </c>
      <c r="U40" s="32">
        <v>6.4777777777777779</v>
      </c>
      <c r="V40" s="32">
        <v>0</v>
      </c>
      <c r="W40" s="37">
        <v>0</v>
      </c>
      <c r="X40" s="32">
        <v>71.835666666666683</v>
      </c>
      <c r="Y40" s="32">
        <v>2.4673333333333334</v>
      </c>
      <c r="Z40" s="37">
        <v>3.4346912165266086E-2</v>
      </c>
      <c r="AA40" s="32">
        <v>9.2602222222222217</v>
      </c>
      <c r="AB40" s="32">
        <v>0</v>
      </c>
      <c r="AC40" s="37">
        <v>0</v>
      </c>
      <c r="AD40" s="32">
        <v>165.42122222222221</v>
      </c>
      <c r="AE40" s="32">
        <v>6.3537777777777755</v>
      </c>
      <c r="AF40" s="37">
        <v>3.8409689472867568E-2</v>
      </c>
      <c r="AG40" s="32">
        <v>4.7378888888888895</v>
      </c>
      <c r="AH40" s="32">
        <v>0</v>
      </c>
      <c r="AI40" s="37">
        <v>0</v>
      </c>
      <c r="AJ40" s="32">
        <v>14.296777777777775</v>
      </c>
      <c r="AK40" s="32">
        <v>0</v>
      </c>
      <c r="AL40" s="37">
        <v>0</v>
      </c>
      <c r="AM40" t="s">
        <v>19</v>
      </c>
      <c r="AN40" s="34">
        <v>1</v>
      </c>
      <c r="AX40"/>
      <c r="AY40"/>
    </row>
    <row r="41" spans="1:51" x14ac:dyDescent="0.25">
      <c r="A41" t="s">
        <v>225</v>
      </c>
      <c r="B41" t="s">
        <v>78</v>
      </c>
      <c r="C41" t="s">
        <v>148</v>
      </c>
      <c r="D41" t="s">
        <v>187</v>
      </c>
      <c r="E41" s="32">
        <v>90.444444444444443</v>
      </c>
      <c r="F41" s="32">
        <v>294.36611111111114</v>
      </c>
      <c r="G41" s="32">
        <v>15.538333333333338</v>
      </c>
      <c r="H41" s="37">
        <v>5.2785741112258179E-2</v>
      </c>
      <c r="I41" s="32">
        <v>276.49388888888893</v>
      </c>
      <c r="J41" s="32">
        <v>15.538333333333338</v>
      </c>
      <c r="K41" s="37">
        <v>5.6197745981928476E-2</v>
      </c>
      <c r="L41" s="32">
        <v>49.084666666666664</v>
      </c>
      <c r="M41" s="32">
        <v>2.5902222222222222</v>
      </c>
      <c r="N41" s="37">
        <v>5.2770496330603357E-2</v>
      </c>
      <c r="O41" s="32">
        <v>36.012444444444441</v>
      </c>
      <c r="P41" s="32">
        <v>2.5902222222222222</v>
      </c>
      <c r="Q41" s="37">
        <v>7.1925754060324837E-2</v>
      </c>
      <c r="R41" s="32">
        <v>8.0055555555555564</v>
      </c>
      <c r="S41" s="32">
        <v>0</v>
      </c>
      <c r="T41" s="37">
        <v>0</v>
      </c>
      <c r="U41" s="32">
        <v>5.0666666666666664</v>
      </c>
      <c r="V41" s="32">
        <v>0</v>
      </c>
      <c r="W41" s="37">
        <v>0</v>
      </c>
      <c r="X41" s="32">
        <v>62.661111111111133</v>
      </c>
      <c r="Y41" s="32">
        <v>6.6250000000000009</v>
      </c>
      <c r="Z41" s="37">
        <v>0.10572745810798828</v>
      </c>
      <c r="AA41" s="32">
        <v>4.8</v>
      </c>
      <c r="AB41" s="32">
        <v>0</v>
      </c>
      <c r="AC41" s="37">
        <v>0</v>
      </c>
      <c r="AD41" s="32">
        <v>177.82033333333334</v>
      </c>
      <c r="AE41" s="32">
        <v>6.3231111111111131</v>
      </c>
      <c r="AF41" s="37">
        <v>3.5558988067231415E-2</v>
      </c>
      <c r="AG41" s="32">
        <v>0</v>
      </c>
      <c r="AH41" s="32">
        <v>0</v>
      </c>
      <c r="AI41" s="37" t="s">
        <v>333</v>
      </c>
      <c r="AJ41" s="32">
        <v>0</v>
      </c>
      <c r="AK41" s="32">
        <v>0</v>
      </c>
      <c r="AL41" s="37" t="s">
        <v>333</v>
      </c>
      <c r="AM41" t="s">
        <v>7</v>
      </c>
      <c r="AN41" s="34">
        <v>1</v>
      </c>
      <c r="AX41"/>
      <c r="AY41"/>
    </row>
    <row r="42" spans="1:51" x14ac:dyDescent="0.25">
      <c r="A42" t="s">
        <v>225</v>
      </c>
      <c r="B42" t="s">
        <v>96</v>
      </c>
      <c r="C42" t="s">
        <v>173</v>
      </c>
      <c r="D42" t="s">
        <v>189</v>
      </c>
      <c r="E42" s="32">
        <v>178.61111111111111</v>
      </c>
      <c r="F42" s="32">
        <v>815.06866666666679</v>
      </c>
      <c r="G42" s="32">
        <v>184.20477777777776</v>
      </c>
      <c r="H42" s="37">
        <v>0.22599909101046423</v>
      </c>
      <c r="I42" s="32">
        <v>726.84088888888891</v>
      </c>
      <c r="J42" s="32">
        <v>184.20477777777776</v>
      </c>
      <c r="K42" s="37">
        <v>0.25343205176495909</v>
      </c>
      <c r="L42" s="32">
        <v>143.07222222222222</v>
      </c>
      <c r="M42" s="32">
        <v>5.5583333333333336</v>
      </c>
      <c r="N42" s="37">
        <v>3.8849842736768531E-2</v>
      </c>
      <c r="O42" s="32">
        <v>62.611111111111114</v>
      </c>
      <c r="P42" s="32">
        <v>5.5583333333333336</v>
      </c>
      <c r="Q42" s="37">
        <v>8.8775510204081629E-2</v>
      </c>
      <c r="R42" s="32">
        <v>75.12777777777778</v>
      </c>
      <c r="S42" s="32">
        <v>0</v>
      </c>
      <c r="T42" s="37">
        <v>0</v>
      </c>
      <c r="U42" s="32">
        <v>5.333333333333333</v>
      </c>
      <c r="V42" s="32">
        <v>0</v>
      </c>
      <c r="W42" s="37">
        <v>0</v>
      </c>
      <c r="X42" s="32">
        <v>103.0498888888889</v>
      </c>
      <c r="Y42" s="32">
        <v>47.438777777777773</v>
      </c>
      <c r="Z42" s="37">
        <v>0.46034768488617694</v>
      </c>
      <c r="AA42" s="32">
        <v>7.7666666666666666</v>
      </c>
      <c r="AB42" s="32">
        <v>0</v>
      </c>
      <c r="AC42" s="37">
        <v>0</v>
      </c>
      <c r="AD42" s="32">
        <v>544.86877777777784</v>
      </c>
      <c r="AE42" s="32">
        <v>131.20766666666665</v>
      </c>
      <c r="AF42" s="37">
        <v>0.24080599222769025</v>
      </c>
      <c r="AG42" s="32">
        <v>0</v>
      </c>
      <c r="AH42" s="32">
        <v>0</v>
      </c>
      <c r="AI42" s="37" t="s">
        <v>333</v>
      </c>
      <c r="AJ42" s="32">
        <v>16.31111111111111</v>
      </c>
      <c r="AK42" s="32">
        <v>0</v>
      </c>
      <c r="AL42" s="37">
        <v>0</v>
      </c>
      <c r="AM42" t="s">
        <v>25</v>
      </c>
      <c r="AN42" s="34">
        <v>1</v>
      </c>
      <c r="AX42"/>
      <c r="AY42"/>
    </row>
    <row r="43" spans="1:51" x14ac:dyDescent="0.25">
      <c r="A43" t="s">
        <v>225</v>
      </c>
      <c r="B43" t="s">
        <v>140</v>
      </c>
      <c r="C43" t="s">
        <v>179</v>
      </c>
      <c r="D43" t="s">
        <v>186</v>
      </c>
      <c r="E43" s="32">
        <v>40.144444444444446</v>
      </c>
      <c r="F43" s="32">
        <v>164.50611111111112</v>
      </c>
      <c r="G43" s="32">
        <v>34.417222222222222</v>
      </c>
      <c r="H43" s="37">
        <v>0.2092154631202488</v>
      </c>
      <c r="I43" s="32">
        <v>144.2838888888889</v>
      </c>
      <c r="J43" s="32">
        <v>34.417222222222222</v>
      </c>
      <c r="K43" s="37">
        <v>0.23853822133063288</v>
      </c>
      <c r="L43" s="32">
        <v>54.463888888888889</v>
      </c>
      <c r="M43" s="32">
        <v>6.3083333333333336</v>
      </c>
      <c r="N43" s="37">
        <v>0.11582598051716224</v>
      </c>
      <c r="O43" s="32">
        <v>34.241666666666667</v>
      </c>
      <c r="P43" s="32">
        <v>6.3083333333333336</v>
      </c>
      <c r="Q43" s="37">
        <v>0.18422973959600877</v>
      </c>
      <c r="R43" s="32">
        <v>15.688888888888888</v>
      </c>
      <c r="S43" s="32">
        <v>0</v>
      </c>
      <c r="T43" s="37">
        <v>0</v>
      </c>
      <c r="U43" s="32">
        <v>4.5333333333333332</v>
      </c>
      <c r="V43" s="32">
        <v>0</v>
      </c>
      <c r="W43" s="37">
        <v>0</v>
      </c>
      <c r="X43" s="32">
        <v>13.67166666666667</v>
      </c>
      <c r="Y43" s="32">
        <v>10.404999999999998</v>
      </c>
      <c r="Z43" s="37">
        <v>0.76106302572229634</v>
      </c>
      <c r="AA43" s="32">
        <v>0</v>
      </c>
      <c r="AB43" s="32">
        <v>0</v>
      </c>
      <c r="AC43" s="37" t="s">
        <v>333</v>
      </c>
      <c r="AD43" s="32">
        <v>96.370555555555555</v>
      </c>
      <c r="AE43" s="32">
        <v>17.703888888888894</v>
      </c>
      <c r="AF43" s="37">
        <v>0.18370641101765758</v>
      </c>
      <c r="AG43" s="32">
        <v>0</v>
      </c>
      <c r="AH43" s="32">
        <v>0</v>
      </c>
      <c r="AI43" s="37" t="s">
        <v>333</v>
      </c>
      <c r="AJ43" s="32">
        <v>0</v>
      </c>
      <c r="AK43" s="32">
        <v>0</v>
      </c>
      <c r="AL43" s="37" t="s">
        <v>333</v>
      </c>
      <c r="AM43" t="s">
        <v>69</v>
      </c>
      <c r="AN43" s="34">
        <v>1</v>
      </c>
      <c r="AX43"/>
      <c r="AY43"/>
    </row>
    <row r="44" spans="1:51" x14ac:dyDescent="0.25">
      <c r="A44" t="s">
        <v>225</v>
      </c>
      <c r="B44" t="s">
        <v>122</v>
      </c>
      <c r="C44" t="s">
        <v>179</v>
      </c>
      <c r="D44" t="s">
        <v>186</v>
      </c>
      <c r="E44" s="32">
        <v>72.522222222222226</v>
      </c>
      <c r="F44" s="32">
        <v>225.58622222222226</v>
      </c>
      <c r="G44" s="32">
        <v>3.201000000000001</v>
      </c>
      <c r="H44" s="37">
        <v>1.4189696376256234E-2</v>
      </c>
      <c r="I44" s="32">
        <v>204.79888888888894</v>
      </c>
      <c r="J44" s="32">
        <v>3.201000000000001</v>
      </c>
      <c r="K44" s="37">
        <v>1.5629967610501359E-2</v>
      </c>
      <c r="L44" s="32">
        <v>51.740555555555552</v>
      </c>
      <c r="M44" s="32">
        <v>3.201000000000001</v>
      </c>
      <c r="N44" s="37">
        <v>6.1866363158064298E-2</v>
      </c>
      <c r="O44" s="32">
        <v>31.811555555555561</v>
      </c>
      <c r="P44" s="32">
        <v>3.201000000000001</v>
      </c>
      <c r="Q44" s="37">
        <v>0.10062381245110094</v>
      </c>
      <c r="R44" s="32">
        <v>15.08455555555555</v>
      </c>
      <c r="S44" s="32">
        <v>0</v>
      </c>
      <c r="T44" s="37">
        <v>0</v>
      </c>
      <c r="U44" s="32">
        <v>4.8444444444444441</v>
      </c>
      <c r="V44" s="32">
        <v>0</v>
      </c>
      <c r="W44" s="37">
        <v>0</v>
      </c>
      <c r="X44" s="32">
        <v>45.560777777777794</v>
      </c>
      <c r="Y44" s="32">
        <v>0</v>
      </c>
      <c r="Z44" s="37">
        <v>0</v>
      </c>
      <c r="AA44" s="32">
        <v>0.85833333333333328</v>
      </c>
      <c r="AB44" s="32">
        <v>0</v>
      </c>
      <c r="AC44" s="37">
        <v>0</v>
      </c>
      <c r="AD44" s="32">
        <v>118.63977777777778</v>
      </c>
      <c r="AE44" s="32">
        <v>0</v>
      </c>
      <c r="AF44" s="37">
        <v>0</v>
      </c>
      <c r="AG44" s="32">
        <v>0</v>
      </c>
      <c r="AH44" s="32">
        <v>0</v>
      </c>
      <c r="AI44" s="37" t="s">
        <v>333</v>
      </c>
      <c r="AJ44" s="32">
        <v>8.7867777777777754</v>
      </c>
      <c r="AK44" s="32">
        <v>0</v>
      </c>
      <c r="AL44" s="37">
        <v>0</v>
      </c>
      <c r="AM44" t="s">
        <v>51</v>
      </c>
      <c r="AN44" s="34">
        <v>1</v>
      </c>
      <c r="AX44"/>
      <c r="AY44"/>
    </row>
    <row r="45" spans="1:51" x14ac:dyDescent="0.25">
      <c r="A45" t="s">
        <v>225</v>
      </c>
      <c r="B45" t="s">
        <v>131</v>
      </c>
      <c r="C45" t="s">
        <v>182</v>
      </c>
      <c r="D45" t="s">
        <v>195</v>
      </c>
      <c r="E45" s="32">
        <v>48.6</v>
      </c>
      <c r="F45" s="32">
        <v>219.8401111111111</v>
      </c>
      <c r="G45" s="32">
        <v>7.3064444444444439</v>
      </c>
      <c r="H45" s="37">
        <v>3.3235265427752798E-2</v>
      </c>
      <c r="I45" s="32">
        <v>202.65188888888889</v>
      </c>
      <c r="J45" s="32">
        <v>7.3064444444444439</v>
      </c>
      <c r="K45" s="37">
        <v>3.6054164037180342E-2</v>
      </c>
      <c r="L45" s="32">
        <v>54.198444444444448</v>
      </c>
      <c r="M45" s="32">
        <v>0</v>
      </c>
      <c r="N45" s="37">
        <v>0</v>
      </c>
      <c r="O45" s="32">
        <v>39.607444444444447</v>
      </c>
      <c r="P45" s="32">
        <v>0</v>
      </c>
      <c r="Q45" s="37">
        <v>0</v>
      </c>
      <c r="R45" s="32">
        <v>9.2576666666666654</v>
      </c>
      <c r="S45" s="32">
        <v>0</v>
      </c>
      <c r="T45" s="37">
        <v>0</v>
      </c>
      <c r="U45" s="32">
        <v>5.333333333333333</v>
      </c>
      <c r="V45" s="32">
        <v>0</v>
      </c>
      <c r="W45" s="37">
        <v>0</v>
      </c>
      <c r="X45" s="32">
        <v>23.964111111111112</v>
      </c>
      <c r="Y45" s="32">
        <v>7.3064444444444439</v>
      </c>
      <c r="Z45" s="37">
        <v>0.30489111031774363</v>
      </c>
      <c r="AA45" s="32">
        <v>2.5972222222222223</v>
      </c>
      <c r="AB45" s="32">
        <v>0</v>
      </c>
      <c r="AC45" s="37">
        <v>0</v>
      </c>
      <c r="AD45" s="32">
        <v>133.35655555555556</v>
      </c>
      <c r="AE45" s="32">
        <v>0</v>
      </c>
      <c r="AF45" s="37">
        <v>0</v>
      </c>
      <c r="AG45" s="32">
        <v>5.7237777777777792</v>
      </c>
      <c r="AH45" s="32">
        <v>0</v>
      </c>
      <c r="AI45" s="37">
        <v>0</v>
      </c>
      <c r="AJ45" s="32">
        <v>0</v>
      </c>
      <c r="AK45" s="32">
        <v>0</v>
      </c>
      <c r="AL45" s="37" t="s">
        <v>333</v>
      </c>
      <c r="AM45" t="s">
        <v>60</v>
      </c>
      <c r="AN45" s="34">
        <v>1</v>
      </c>
      <c r="AX45"/>
      <c r="AY45"/>
    </row>
    <row r="46" spans="1:51" x14ac:dyDescent="0.25">
      <c r="A46" t="s">
        <v>225</v>
      </c>
      <c r="B46" t="s">
        <v>106</v>
      </c>
      <c r="C46" t="s">
        <v>148</v>
      </c>
      <c r="D46" t="s">
        <v>187</v>
      </c>
      <c r="E46" s="32">
        <v>86.688888888888883</v>
      </c>
      <c r="F46" s="32">
        <v>448.21377777777786</v>
      </c>
      <c r="G46" s="32">
        <v>80.50077777777777</v>
      </c>
      <c r="H46" s="37">
        <v>0.17960353244136473</v>
      </c>
      <c r="I46" s="32">
        <v>408.25466666666671</v>
      </c>
      <c r="J46" s="32">
        <v>80.50077777777777</v>
      </c>
      <c r="K46" s="37">
        <v>0.19718274976512479</v>
      </c>
      <c r="L46" s="32">
        <v>74.040000000000006</v>
      </c>
      <c r="M46" s="32">
        <v>14.803555555555558</v>
      </c>
      <c r="N46" s="37">
        <v>0.19993997238729819</v>
      </c>
      <c r="O46" s="32">
        <v>44.295555555555566</v>
      </c>
      <c r="P46" s="32">
        <v>14.803555555555558</v>
      </c>
      <c r="Q46" s="37">
        <v>0.3341995685546581</v>
      </c>
      <c r="R46" s="32">
        <v>24.622222222222224</v>
      </c>
      <c r="S46" s="32">
        <v>0</v>
      </c>
      <c r="T46" s="37">
        <v>0</v>
      </c>
      <c r="U46" s="32">
        <v>5.1222222222222218</v>
      </c>
      <c r="V46" s="32">
        <v>0</v>
      </c>
      <c r="W46" s="37">
        <v>0</v>
      </c>
      <c r="X46" s="32">
        <v>98.930333333333351</v>
      </c>
      <c r="Y46" s="32">
        <v>12.293777777777775</v>
      </c>
      <c r="Z46" s="37">
        <v>0.12426702067560444</v>
      </c>
      <c r="AA46" s="32">
        <v>10.214666666666666</v>
      </c>
      <c r="AB46" s="32">
        <v>0</v>
      </c>
      <c r="AC46" s="37">
        <v>0</v>
      </c>
      <c r="AD46" s="32">
        <v>250.35466666666676</v>
      </c>
      <c r="AE46" s="32">
        <v>53.403444444444439</v>
      </c>
      <c r="AF46" s="37">
        <v>0.21331116034496828</v>
      </c>
      <c r="AG46" s="32">
        <v>14.408666666666672</v>
      </c>
      <c r="AH46" s="32">
        <v>0</v>
      </c>
      <c r="AI46" s="37">
        <v>0</v>
      </c>
      <c r="AJ46" s="32">
        <v>0.26544444444444443</v>
      </c>
      <c r="AK46" s="32">
        <v>0</v>
      </c>
      <c r="AL46" s="37">
        <v>0</v>
      </c>
      <c r="AM46" t="s">
        <v>35</v>
      </c>
      <c r="AN46" s="34">
        <v>1</v>
      </c>
      <c r="AX46"/>
      <c r="AY46"/>
    </row>
    <row r="47" spans="1:51" x14ac:dyDescent="0.25">
      <c r="A47" t="s">
        <v>225</v>
      </c>
      <c r="B47" t="s">
        <v>113</v>
      </c>
      <c r="C47" t="s">
        <v>153</v>
      </c>
      <c r="D47" t="s">
        <v>189</v>
      </c>
      <c r="E47" s="32">
        <v>81.233333333333334</v>
      </c>
      <c r="F47" s="32">
        <v>251.19933333333336</v>
      </c>
      <c r="G47" s="32">
        <v>5.0266666666666655</v>
      </c>
      <c r="H47" s="37">
        <v>2.0010668818123183E-2</v>
      </c>
      <c r="I47" s="32">
        <v>231.18</v>
      </c>
      <c r="J47" s="32">
        <v>5.0266666666666655</v>
      </c>
      <c r="K47" s="37">
        <v>2.1743518758831498E-2</v>
      </c>
      <c r="L47" s="32">
        <v>38.922777777777775</v>
      </c>
      <c r="M47" s="32">
        <v>0.88822222222222225</v>
      </c>
      <c r="N47" s="37">
        <v>2.2820113900743639E-2</v>
      </c>
      <c r="O47" s="32">
        <v>24.586222222222219</v>
      </c>
      <c r="P47" s="32">
        <v>0.88822222222222225</v>
      </c>
      <c r="Q47" s="37">
        <v>3.6126828033767787E-2</v>
      </c>
      <c r="R47" s="32">
        <v>9.4504444444444431</v>
      </c>
      <c r="S47" s="32">
        <v>0</v>
      </c>
      <c r="T47" s="37">
        <v>0</v>
      </c>
      <c r="U47" s="32">
        <v>4.8861111111111111</v>
      </c>
      <c r="V47" s="32">
        <v>0</v>
      </c>
      <c r="W47" s="37">
        <v>0</v>
      </c>
      <c r="X47" s="32">
        <v>57.584888888888905</v>
      </c>
      <c r="Y47" s="32">
        <v>0</v>
      </c>
      <c r="Z47" s="37">
        <v>0</v>
      </c>
      <c r="AA47" s="32">
        <v>5.6827777777777779</v>
      </c>
      <c r="AB47" s="32">
        <v>0</v>
      </c>
      <c r="AC47" s="37">
        <v>0</v>
      </c>
      <c r="AD47" s="32">
        <v>135.70511111111111</v>
      </c>
      <c r="AE47" s="32">
        <v>4.1384444444444428</v>
      </c>
      <c r="AF47" s="37">
        <v>3.0495862761248643E-2</v>
      </c>
      <c r="AG47" s="32">
        <v>0</v>
      </c>
      <c r="AH47" s="32">
        <v>0</v>
      </c>
      <c r="AI47" s="37" t="s">
        <v>333</v>
      </c>
      <c r="AJ47" s="32">
        <v>13.303777777777775</v>
      </c>
      <c r="AK47" s="32">
        <v>0</v>
      </c>
      <c r="AL47" s="37">
        <v>0</v>
      </c>
      <c r="AM47" t="s">
        <v>42</v>
      </c>
      <c r="AN47" s="34">
        <v>1</v>
      </c>
      <c r="AX47"/>
      <c r="AY47"/>
    </row>
    <row r="48" spans="1:51" x14ac:dyDescent="0.25">
      <c r="A48" t="s">
        <v>225</v>
      </c>
      <c r="B48" t="s">
        <v>125</v>
      </c>
      <c r="C48" t="s">
        <v>180</v>
      </c>
      <c r="D48" t="s">
        <v>186</v>
      </c>
      <c r="E48" s="32">
        <v>99.455555555555549</v>
      </c>
      <c r="F48" s="32">
        <v>272.97500000000002</v>
      </c>
      <c r="G48" s="32">
        <v>0</v>
      </c>
      <c r="H48" s="37">
        <v>0</v>
      </c>
      <c r="I48" s="32">
        <v>258.73333333333335</v>
      </c>
      <c r="J48" s="32">
        <v>0</v>
      </c>
      <c r="K48" s="37">
        <v>0</v>
      </c>
      <c r="L48" s="32">
        <v>50.680555555555557</v>
      </c>
      <c r="M48" s="32">
        <v>0</v>
      </c>
      <c r="N48" s="37">
        <v>0</v>
      </c>
      <c r="O48" s="32">
        <v>36.43888888888889</v>
      </c>
      <c r="P48" s="32">
        <v>0</v>
      </c>
      <c r="Q48" s="37">
        <v>0</v>
      </c>
      <c r="R48" s="32">
        <v>14.241666666666667</v>
      </c>
      <c r="S48" s="32">
        <v>0</v>
      </c>
      <c r="T48" s="37">
        <v>0</v>
      </c>
      <c r="U48" s="32">
        <v>0</v>
      </c>
      <c r="V48" s="32">
        <v>0</v>
      </c>
      <c r="W48" s="37" t="s">
        <v>333</v>
      </c>
      <c r="X48" s="32">
        <v>30.322222222222223</v>
      </c>
      <c r="Y48" s="32">
        <v>0</v>
      </c>
      <c r="Z48" s="37">
        <v>0</v>
      </c>
      <c r="AA48" s="32">
        <v>0</v>
      </c>
      <c r="AB48" s="32">
        <v>0</v>
      </c>
      <c r="AC48" s="37" t="s">
        <v>333</v>
      </c>
      <c r="AD48" s="32">
        <v>155.0638888888889</v>
      </c>
      <c r="AE48" s="32">
        <v>0</v>
      </c>
      <c r="AF48" s="37">
        <v>0</v>
      </c>
      <c r="AG48" s="32">
        <v>0</v>
      </c>
      <c r="AH48" s="32">
        <v>0</v>
      </c>
      <c r="AI48" s="37" t="s">
        <v>333</v>
      </c>
      <c r="AJ48" s="32">
        <v>36.908333333333331</v>
      </c>
      <c r="AK48" s="32">
        <v>0</v>
      </c>
      <c r="AL48" s="37">
        <v>0</v>
      </c>
      <c r="AM48" t="s">
        <v>54</v>
      </c>
      <c r="AN48" s="34">
        <v>1</v>
      </c>
      <c r="AX48"/>
      <c r="AY48"/>
    </row>
    <row r="49" spans="1:51" x14ac:dyDescent="0.25">
      <c r="A49" t="s">
        <v>225</v>
      </c>
      <c r="B49" t="s">
        <v>95</v>
      </c>
      <c r="C49" t="s">
        <v>160</v>
      </c>
      <c r="D49" t="s">
        <v>192</v>
      </c>
      <c r="E49" s="32">
        <v>96.355555555555554</v>
      </c>
      <c r="F49" s="32">
        <v>307.44888888888897</v>
      </c>
      <c r="G49" s="32">
        <v>0</v>
      </c>
      <c r="H49" s="37">
        <v>0</v>
      </c>
      <c r="I49" s="32">
        <v>282.40900000000011</v>
      </c>
      <c r="J49" s="32">
        <v>0</v>
      </c>
      <c r="K49" s="37">
        <v>0</v>
      </c>
      <c r="L49" s="32">
        <v>54.807222222222236</v>
      </c>
      <c r="M49" s="32">
        <v>0</v>
      </c>
      <c r="N49" s="37">
        <v>0</v>
      </c>
      <c r="O49" s="32">
        <v>34.029444444444458</v>
      </c>
      <c r="P49" s="32">
        <v>0</v>
      </c>
      <c r="Q49" s="37">
        <v>0</v>
      </c>
      <c r="R49" s="32">
        <v>15.71111111111111</v>
      </c>
      <c r="S49" s="32">
        <v>0</v>
      </c>
      <c r="T49" s="37">
        <v>0</v>
      </c>
      <c r="U49" s="32">
        <v>5.0666666666666664</v>
      </c>
      <c r="V49" s="32">
        <v>0</v>
      </c>
      <c r="W49" s="37">
        <v>0</v>
      </c>
      <c r="X49" s="32">
        <v>66.243555555555545</v>
      </c>
      <c r="Y49" s="32">
        <v>0</v>
      </c>
      <c r="Z49" s="37">
        <v>0</v>
      </c>
      <c r="AA49" s="32">
        <v>4.2621111111111105</v>
      </c>
      <c r="AB49" s="32">
        <v>0</v>
      </c>
      <c r="AC49" s="37">
        <v>0</v>
      </c>
      <c r="AD49" s="32">
        <v>156.87633333333341</v>
      </c>
      <c r="AE49" s="32">
        <v>0</v>
      </c>
      <c r="AF49" s="37">
        <v>0</v>
      </c>
      <c r="AG49" s="32">
        <v>6.8934444444444427</v>
      </c>
      <c r="AH49" s="32">
        <v>0</v>
      </c>
      <c r="AI49" s="37">
        <v>0</v>
      </c>
      <c r="AJ49" s="32">
        <v>18.366222222222223</v>
      </c>
      <c r="AK49" s="32">
        <v>0</v>
      </c>
      <c r="AL49" s="37">
        <v>0</v>
      </c>
      <c r="AM49" t="s">
        <v>24</v>
      </c>
      <c r="AN49" s="34">
        <v>1</v>
      </c>
      <c r="AX49"/>
      <c r="AY49"/>
    </row>
    <row r="50" spans="1:51" x14ac:dyDescent="0.25">
      <c r="A50" t="s">
        <v>225</v>
      </c>
      <c r="B50" t="s">
        <v>98</v>
      </c>
      <c r="C50" t="s">
        <v>174</v>
      </c>
      <c r="D50" t="s">
        <v>187</v>
      </c>
      <c r="E50" s="32">
        <v>85.077777777777783</v>
      </c>
      <c r="F50" s="32">
        <v>267.31422222222221</v>
      </c>
      <c r="G50" s="32">
        <v>4.9078888888888894</v>
      </c>
      <c r="H50" s="37">
        <v>1.8359999135432792E-2</v>
      </c>
      <c r="I50" s="32">
        <v>247.38366666666664</v>
      </c>
      <c r="J50" s="32">
        <v>4.9078888888888894</v>
      </c>
      <c r="K50" s="37">
        <v>1.9839179178720596E-2</v>
      </c>
      <c r="L50" s="32">
        <v>43.74711111111111</v>
      </c>
      <c r="M50" s="32">
        <v>0</v>
      </c>
      <c r="N50" s="37">
        <v>0</v>
      </c>
      <c r="O50" s="32">
        <v>28.235999999999994</v>
      </c>
      <c r="P50" s="32">
        <v>0</v>
      </c>
      <c r="Q50" s="37">
        <v>0</v>
      </c>
      <c r="R50" s="32">
        <v>10.533333333333333</v>
      </c>
      <c r="S50" s="32">
        <v>0</v>
      </c>
      <c r="T50" s="37">
        <v>0</v>
      </c>
      <c r="U50" s="32">
        <v>4.9777777777777779</v>
      </c>
      <c r="V50" s="32">
        <v>0</v>
      </c>
      <c r="W50" s="37">
        <v>0</v>
      </c>
      <c r="X50" s="32">
        <v>62.600444444444456</v>
      </c>
      <c r="Y50" s="32">
        <v>0</v>
      </c>
      <c r="Z50" s="37">
        <v>0</v>
      </c>
      <c r="AA50" s="32">
        <v>4.4194444444444452</v>
      </c>
      <c r="AB50" s="32">
        <v>0</v>
      </c>
      <c r="AC50" s="37">
        <v>0</v>
      </c>
      <c r="AD50" s="32">
        <v>142.2632222222222</v>
      </c>
      <c r="AE50" s="32">
        <v>4.9078888888888894</v>
      </c>
      <c r="AF50" s="37">
        <v>3.4498648436505422E-2</v>
      </c>
      <c r="AG50" s="32">
        <v>0.60988888888888892</v>
      </c>
      <c r="AH50" s="32">
        <v>0</v>
      </c>
      <c r="AI50" s="37">
        <v>0</v>
      </c>
      <c r="AJ50" s="32">
        <v>13.674111111111115</v>
      </c>
      <c r="AK50" s="32">
        <v>0</v>
      </c>
      <c r="AL50" s="37">
        <v>0</v>
      </c>
      <c r="AM50" t="s">
        <v>27</v>
      </c>
      <c r="AN50" s="34">
        <v>1</v>
      </c>
      <c r="AX50"/>
      <c r="AY50"/>
    </row>
    <row r="51" spans="1:51" x14ac:dyDescent="0.25">
      <c r="A51" t="s">
        <v>225</v>
      </c>
      <c r="B51" t="s">
        <v>80</v>
      </c>
      <c r="C51" t="s">
        <v>165</v>
      </c>
      <c r="D51" t="s">
        <v>192</v>
      </c>
      <c r="E51" s="32">
        <v>74.455555555555549</v>
      </c>
      <c r="F51" s="32">
        <v>228.18922222222224</v>
      </c>
      <c r="G51" s="32">
        <v>79.050333333333342</v>
      </c>
      <c r="H51" s="37">
        <v>0.34642448299486345</v>
      </c>
      <c r="I51" s="32">
        <v>190.81988888888887</v>
      </c>
      <c r="J51" s="32">
        <v>77.747666666666674</v>
      </c>
      <c r="K51" s="37">
        <v>0.40744005836801322</v>
      </c>
      <c r="L51" s="32">
        <v>46.491888888888887</v>
      </c>
      <c r="M51" s="32">
        <v>9.1863333333333337</v>
      </c>
      <c r="N51" s="37">
        <v>0.19759002167642148</v>
      </c>
      <c r="O51" s="32">
        <v>24.003111111111107</v>
      </c>
      <c r="P51" s="32">
        <v>7.8836666666666666</v>
      </c>
      <c r="Q51" s="37">
        <v>0.32844353509730229</v>
      </c>
      <c r="R51" s="32">
        <v>15.675000000000001</v>
      </c>
      <c r="S51" s="32">
        <v>0</v>
      </c>
      <c r="T51" s="37">
        <v>0</v>
      </c>
      <c r="U51" s="32">
        <v>6.8137777777777782</v>
      </c>
      <c r="V51" s="32">
        <v>1.3026666666666666</v>
      </c>
      <c r="W51" s="37">
        <v>0.19118126671450003</v>
      </c>
      <c r="X51" s="32">
        <v>41.209777777777781</v>
      </c>
      <c r="Y51" s="32">
        <v>25.395888888888891</v>
      </c>
      <c r="Z51" s="37">
        <v>0.61625881667781113</v>
      </c>
      <c r="AA51" s="32">
        <v>14.880555555555556</v>
      </c>
      <c r="AB51" s="32">
        <v>0</v>
      </c>
      <c r="AC51" s="37">
        <v>0</v>
      </c>
      <c r="AD51" s="32">
        <v>116.83477777777779</v>
      </c>
      <c r="AE51" s="32">
        <v>44.468111111111114</v>
      </c>
      <c r="AF51" s="37">
        <v>0.38060680181795181</v>
      </c>
      <c r="AG51" s="32">
        <v>0</v>
      </c>
      <c r="AH51" s="32">
        <v>0</v>
      </c>
      <c r="AI51" s="37" t="s">
        <v>333</v>
      </c>
      <c r="AJ51" s="32">
        <v>8.7722222222222221</v>
      </c>
      <c r="AK51" s="32">
        <v>0</v>
      </c>
      <c r="AL51" s="37">
        <v>0</v>
      </c>
      <c r="AM51" t="s">
        <v>9</v>
      </c>
      <c r="AN51" s="34">
        <v>1</v>
      </c>
      <c r="AX51"/>
      <c r="AY51"/>
    </row>
    <row r="52" spans="1:51" x14ac:dyDescent="0.25">
      <c r="A52" t="s">
        <v>225</v>
      </c>
      <c r="B52" t="s">
        <v>85</v>
      </c>
      <c r="C52" t="s">
        <v>144</v>
      </c>
      <c r="D52" t="s">
        <v>189</v>
      </c>
      <c r="E52" s="32">
        <v>144.1888888888889</v>
      </c>
      <c r="F52" s="32">
        <v>500.29722222222222</v>
      </c>
      <c r="G52" s="32">
        <v>168.55555555555554</v>
      </c>
      <c r="H52" s="37">
        <v>0.33691083633617791</v>
      </c>
      <c r="I52" s="32">
        <v>464.65277777777783</v>
      </c>
      <c r="J52" s="32">
        <v>168.55555555555554</v>
      </c>
      <c r="K52" s="37">
        <v>0.36275594081602147</v>
      </c>
      <c r="L52" s="32">
        <v>88.252777777777766</v>
      </c>
      <c r="M52" s="32">
        <v>15.469444444444445</v>
      </c>
      <c r="N52" s="37">
        <v>0.17528563784583429</v>
      </c>
      <c r="O52" s="32">
        <v>59.291666666666664</v>
      </c>
      <c r="P52" s="32">
        <v>15.469444444444445</v>
      </c>
      <c r="Q52" s="37">
        <v>0.26090419301944251</v>
      </c>
      <c r="R52" s="32">
        <v>23.272222222222222</v>
      </c>
      <c r="S52" s="32">
        <v>0</v>
      </c>
      <c r="T52" s="37">
        <v>0</v>
      </c>
      <c r="U52" s="32">
        <v>5.6888888888888891</v>
      </c>
      <c r="V52" s="32">
        <v>0</v>
      </c>
      <c r="W52" s="37">
        <v>0</v>
      </c>
      <c r="X52" s="32">
        <v>121.97222222222223</v>
      </c>
      <c r="Y52" s="32">
        <v>28.033333333333335</v>
      </c>
      <c r="Z52" s="37">
        <v>0.22983375085401958</v>
      </c>
      <c r="AA52" s="32">
        <v>6.6833333333333336</v>
      </c>
      <c r="AB52" s="32">
        <v>0</v>
      </c>
      <c r="AC52" s="37">
        <v>0</v>
      </c>
      <c r="AD52" s="32">
        <v>276.83611111111111</v>
      </c>
      <c r="AE52" s="32">
        <v>125.05277777777778</v>
      </c>
      <c r="AF52" s="37">
        <v>0.45172133532675773</v>
      </c>
      <c r="AG52" s="32">
        <v>0</v>
      </c>
      <c r="AH52" s="32">
        <v>0</v>
      </c>
      <c r="AI52" s="37" t="s">
        <v>333</v>
      </c>
      <c r="AJ52" s="32">
        <v>6.552777777777778</v>
      </c>
      <c r="AK52" s="32">
        <v>0</v>
      </c>
      <c r="AL52" s="37">
        <v>0</v>
      </c>
      <c r="AM52" t="s">
        <v>14</v>
      </c>
      <c r="AN52" s="34">
        <v>1</v>
      </c>
      <c r="AX52"/>
      <c r="AY52"/>
    </row>
    <row r="53" spans="1:51" x14ac:dyDescent="0.25">
      <c r="A53" t="s">
        <v>225</v>
      </c>
      <c r="B53" t="s">
        <v>71</v>
      </c>
      <c r="C53" t="s">
        <v>163</v>
      </c>
      <c r="D53" t="s">
        <v>187</v>
      </c>
      <c r="E53" s="32">
        <v>226.03333333333333</v>
      </c>
      <c r="F53" s="32">
        <v>820.06111111111113</v>
      </c>
      <c r="G53" s="32">
        <v>143.80833333333334</v>
      </c>
      <c r="H53" s="37">
        <v>0.17536294720583154</v>
      </c>
      <c r="I53" s="32">
        <v>814.81666666666672</v>
      </c>
      <c r="J53" s="32">
        <v>143.80833333333334</v>
      </c>
      <c r="K53" s="37">
        <v>0.17649164433717196</v>
      </c>
      <c r="L53" s="32">
        <v>141.67222222222222</v>
      </c>
      <c r="M53" s="32">
        <v>44.733333333333334</v>
      </c>
      <c r="N53" s="37">
        <v>0.31575232343829657</v>
      </c>
      <c r="O53" s="32">
        <v>136.42777777777778</v>
      </c>
      <c r="P53" s="32">
        <v>44.733333333333334</v>
      </c>
      <c r="Q53" s="37">
        <v>0.32789021460276091</v>
      </c>
      <c r="R53" s="32">
        <v>0</v>
      </c>
      <c r="S53" s="32">
        <v>0</v>
      </c>
      <c r="T53" s="37" t="s">
        <v>333</v>
      </c>
      <c r="U53" s="32">
        <v>5.2444444444444445</v>
      </c>
      <c r="V53" s="32">
        <v>0</v>
      </c>
      <c r="W53" s="37">
        <v>0</v>
      </c>
      <c r="X53" s="32">
        <v>246.91388888888889</v>
      </c>
      <c r="Y53" s="32">
        <v>13.116666666666667</v>
      </c>
      <c r="Z53" s="37">
        <v>5.3122433596958007E-2</v>
      </c>
      <c r="AA53" s="32">
        <v>0</v>
      </c>
      <c r="AB53" s="32">
        <v>0</v>
      </c>
      <c r="AC53" s="37" t="s">
        <v>333</v>
      </c>
      <c r="AD53" s="32">
        <v>431.47500000000002</v>
      </c>
      <c r="AE53" s="32">
        <v>85.958333333333329</v>
      </c>
      <c r="AF53" s="37">
        <v>0.19921973076848792</v>
      </c>
      <c r="AG53" s="32">
        <v>0</v>
      </c>
      <c r="AH53" s="32">
        <v>0</v>
      </c>
      <c r="AI53" s="37" t="s">
        <v>333</v>
      </c>
      <c r="AJ53" s="32">
        <v>0</v>
      </c>
      <c r="AK53" s="32">
        <v>0</v>
      </c>
      <c r="AL53" s="37" t="s">
        <v>333</v>
      </c>
      <c r="AM53" t="s">
        <v>0</v>
      </c>
      <c r="AN53" s="34">
        <v>1</v>
      </c>
      <c r="AX53"/>
      <c r="AY53"/>
    </row>
    <row r="54" spans="1:51" x14ac:dyDescent="0.25">
      <c r="A54" t="s">
        <v>225</v>
      </c>
      <c r="B54" t="s">
        <v>102</v>
      </c>
      <c r="C54" t="s">
        <v>144</v>
      </c>
      <c r="D54" t="s">
        <v>189</v>
      </c>
      <c r="E54" s="32">
        <v>49.8</v>
      </c>
      <c r="F54" s="32">
        <v>179.15622222222225</v>
      </c>
      <c r="G54" s="32">
        <v>10.706777777777777</v>
      </c>
      <c r="H54" s="37">
        <v>5.9762243504427527E-2</v>
      </c>
      <c r="I54" s="32">
        <v>179.15622222222225</v>
      </c>
      <c r="J54" s="32">
        <v>10.706777777777777</v>
      </c>
      <c r="K54" s="37">
        <v>5.9762243504427527E-2</v>
      </c>
      <c r="L54" s="32">
        <v>28.149000000000004</v>
      </c>
      <c r="M54" s="32">
        <v>0.33511111111111108</v>
      </c>
      <c r="N54" s="37">
        <v>1.1904902877939218E-2</v>
      </c>
      <c r="O54" s="32">
        <v>28.149000000000004</v>
      </c>
      <c r="P54" s="32">
        <v>0.33511111111111108</v>
      </c>
      <c r="Q54" s="37">
        <v>1.1904902877939218E-2</v>
      </c>
      <c r="R54" s="32">
        <v>0</v>
      </c>
      <c r="S54" s="32">
        <v>0</v>
      </c>
      <c r="T54" s="37" t="s">
        <v>333</v>
      </c>
      <c r="U54" s="32">
        <v>0</v>
      </c>
      <c r="V54" s="32">
        <v>0</v>
      </c>
      <c r="W54" s="37" t="s">
        <v>333</v>
      </c>
      <c r="X54" s="32">
        <v>25.22388888888889</v>
      </c>
      <c r="Y54" s="32">
        <v>2.5211111111111109</v>
      </c>
      <c r="Z54" s="37">
        <v>9.9949342554456741E-2</v>
      </c>
      <c r="AA54" s="32">
        <v>0</v>
      </c>
      <c r="AB54" s="32">
        <v>0</v>
      </c>
      <c r="AC54" s="37" t="s">
        <v>333</v>
      </c>
      <c r="AD54" s="32">
        <v>125.78333333333336</v>
      </c>
      <c r="AE54" s="32">
        <v>7.8505555555555553</v>
      </c>
      <c r="AF54" s="37">
        <v>6.2413320966388394E-2</v>
      </c>
      <c r="AG54" s="32">
        <v>0</v>
      </c>
      <c r="AH54" s="32">
        <v>0</v>
      </c>
      <c r="AI54" s="37" t="s">
        <v>333</v>
      </c>
      <c r="AJ54" s="32">
        <v>0</v>
      </c>
      <c r="AK54" s="32">
        <v>0</v>
      </c>
      <c r="AL54" s="37" t="s">
        <v>333</v>
      </c>
      <c r="AM54" t="s">
        <v>31</v>
      </c>
      <c r="AN54" s="34">
        <v>1</v>
      </c>
      <c r="AX54"/>
      <c r="AY54"/>
    </row>
    <row r="55" spans="1:51" x14ac:dyDescent="0.25">
      <c r="A55" t="s">
        <v>225</v>
      </c>
      <c r="B55" t="s">
        <v>92</v>
      </c>
      <c r="C55" t="s">
        <v>157</v>
      </c>
      <c r="D55" t="s">
        <v>187</v>
      </c>
      <c r="E55" s="32">
        <v>101.6</v>
      </c>
      <c r="F55" s="32">
        <v>358.70566666666662</v>
      </c>
      <c r="G55" s="32">
        <v>5.5951111111111125</v>
      </c>
      <c r="H55" s="37">
        <v>1.559805609736984E-2</v>
      </c>
      <c r="I55" s="32">
        <v>336.52888888888879</v>
      </c>
      <c r="J55" s="32">
        <v>5.5951111111111125</v>
      </c>
      <c r="K55" s="37">
        <v>1.6625945931668416E-2</v>
      </c>
      <c r="L55" s="32">
        <v>68.449111111111122</v>
      </c>
      <c r="M55" s="32">
        <v>0</v>
      </c>
      <c r="N55" s="37">
        <v>0</v>
      </c>
      <c r="O55" s="32">
        <v>55.136555555555567</v>
      </c>
      <c r="P55" s="32">
        <v>0</v>
      </c>
      <c r="Q55" s="37">
        <v>0</v>
      </c>
      <c r="R55" s="32">
        <v>8.8681111111111104</v>
      </c>
      <c r="S55" s="32">
        <v>0</v>
      </c>
      <c r="T55" s="37">
        <v>0</v>
      </c>
      <c r="U55" s="32">
        <v>4.4444444444444446</v>
      </c>
      <c r="V55" s="32">
        <v>0</v>
      </c>
      <c r="W55" s="37">
        <v>0</v>
      </c>
      <c r="X55" s="32">
        <v>74.992222222222239</v>
      </c>
      <c r="Y55" s="32">
        <v>5.0004444444444456</v>
      </c>
      <c r="Z55" s="37">
        <v>6.6679507504481941E-2</v>
      </c>
      <c r="AA55" s="32">
        <v>8.8642222222222209</v>
      </c>
      <c r="AB55" s="32">
        <v>0</v>
      </c>
      <c r="AC55" s="37">
        <v>0</v>
      </c>
      <c r="AD55" s="32">
        <v>197.54311111111105</v>
      </c>
      <c r="AE55" s="32">
        <v>0.59466666666666668</v>
      </c>
      <c r="AF55" s="37">
        <v>3.0103133605716456E-3</v>
      </c>
      <c r="AG55" s="32">
        <v>0.26177777777777778</v>
      </c>
      <c r="AH55" s="32">
        <v>0</v>
      </c>
      <c r="AI55" s="37">
        <v>0</v>
      </c>
      <c r="AJ55" s="32">
        <v>8.5952222222222261</v>
      </c>
      <c r="AK55" s="32">
        <v>0</v>
      </c>
      <c r="AL55" s="37">
        <v>0</v>
      </c>
      <c r="AM55" t="s">
        <v>21</v>
      </c>
      <c r="AN55" s="34">
        <v>1</v>
      </c>
      <c r="AX55"/>
      <c r="AY55"/>
    </row>
    <row r="56" spans="1:51" x14ac:dyDescent="0.25">
      <c r="A56" t="s">
        <v>225</v>
      </c>
      <c r="B56" t="s">
        <v>87</v>
      </c>
      <c r="C56" t="s">
        <v>151</v>
      </c>
      <c r="D56" t="s">
        <v>190</v>
      </c>
      <c r="E56" s="32">
        <v>144.8111111111111</v>
      </c>
      <c r="F56" s="32">
        <v>672.05333333333306</v>
      </c>
      <c r="G56" s="32">
        <v>0</v>
      </c>
      <c r="H56" s="37">
        <v>0</v>
      </c>
      <c r="I56" s="32">
        <v>651.18033333333312</v>
      </c>
      <c r="J56" s="32">
        <v>0</v>
      </c>
      <c r="K56" s="37">
        <v>0</v>
      </c>
      <c r="L56" s="32">
        <v>165.25655555555562</v>
      </c>
      <c r="M56" s="32">
        <v>0</v>
      </c>
      <c r="N56" s="37">
        <v>0</v>
      </c>
      <c r="O56" s="32">
        <v>144.3835555555556</v>
      </c>
      <c r="P56" s="32">
        <v>0</v>
      </c>
      <c r="Q56" s="37">
        <v>0</v>
      </c>
      <c r="R56" s="32">
        <v>15.706333333333351</v>
      </c>
      <c r="S56" s="32">
        <v>0</v>
      </c>
      <c r="T56" s="37">
        <v>0</v>
      </c>
      <c r="U56" s="32">
        <v>5.166666666666667</v>
      </c>
      <c r="V56" s="32">
        <v>0</v>
      </c>
      <c r="W56" s="37">
        <v>0</v>
      </c>
      <c r="X56" s="32">
        <v>101.39811111111109</v>
      </c>
      <c r="Y56" s="32">
        <v>0</v>
      </c>
      <c r="Z56" s="37">
        <v>0</v>
      </c>
      <c r="AA56" s="32">
        <v>0</v>
      </c>
      <c r="AB56" s="32">
        <v>0</v>
      </c>
      <c r="AC56" s="37" t="s">
        <v>333</v>
      </c>
      <c r="AD56" s="32">
        <v>392.47977777777754</v>
      </c>
      <c r="AE56" s="32">
        <v>0</v>
      </c>
      <c r="AF56" s="37">
        <v>0</v>
      </c>
      <c r="AG56" s="32">
        <v>0</v>
      </c>
      <c r="AH56" s="32">
        <v>0</v>
      </c>
      <c r="AI56" s="37" t="s">
        <v>333</v>
      </c>
      <c r="AJ56" s="32">
        <v>12.918888888888892</v>
      </c>
      <c r="AK56" s="32">
        <v>0</v>
      </c>
      <c r="AL56" s="37">
        <v>0</v>
      </c>
      <c r="AM56" t="s">
        <v>16</v>
      </c>
      <c r="AN56" s="34">
        <v>1</v>
      </c>
      <c r="AX56"/>
      <c r="AY56"/>
    </row>
    <row r="57" spans="1:51" x14ac:dyDescent="0.25">
      <c r="A57" t="s">
        <v>225</v>
      </c>
      <c r="B57" t="s">
        <v>89</v>
      </c>
      <c r="C57" t="s">
        <v>170</v>
      </c>
      <c r="D57" t="s">
        <v>192</v>
      </c>
      <c r="E57" s="32">
        <v>31.388888888888889</v>
      </c>
      <c r="F57" s="32">
        <v>178.79333333333332</v>
      </c>
      <c r="G57" s="32">
        <v>3.8770000000000002</v>
      </c>
      <c r="H57" s="37">
        <v>2.1684253700734558E-2</v>
      </c>
      <c r="I57" s="32">
        <v>153.01766666666666</v>
      </c>
      <c r="J57" s="32">
        <v>3.8770000000000002</v>
      </c>
      <c r="K57" s="37">
        <v>2.5336943664457049E-2</v>
      </c>
      <c r="L57" s="32">
        <v>44.094222222222214</v>
      </c>
      <c r="M57" s="32">
        <v>0.2486666666666667</v>
      </c>
      <c r="N57" s="37">
        <v>5.6394387775672312E-3</v>
      </c>
      <c r="O57" s="32">
        <v>23.393888888888881</v>
      </c>
      <c r="P57" s="32">
        <v>0.2486666666666667</v>
      </c>
      <c r="Q57" s="37">
        <v>1.0629556626849373E-2</v>
      </c>
      <c r="R57" s="32">
        <v>10.211444444444444</v>
      </c>
      <c r="S57" s="32">
        <v>0</v>
      </c>
      <c r="T57" s="37">
        <v>0</v>
      </c>
      <c r="U57" s="32">
        <v>10.488888888888889</v>
      </c>
      <c r="V57" s="32">
        <v>0</v>
      </c>
      <c r="W57" s="37">
        <v>0</v>
      </c>
      <c r="X57" s="32">
        <v>23.929555555555552</v>
      </c>
      <c r="Y57" s="32">
        <v>0.91122222222222216</v>
      </c>
      <c r="Z57" s="37">
        <v>3.8079362573479568E-2</v>
      </c>
      <c r="AA57" s="32">
        <v>5.0753333333333348</v>
      </c>
      <c r="AB57" s="32">
        <v>0</v>
      </c>
      <c r="AC57" s="37">
        <v>0</v>
      </c>
      <c r="AD57" s="32">
        <v>93.786666666666676</v>
      </c>
      <c r="AE57" s="32">
        <v>2.7171111111111115</v>
      </c>
      <c r="AF57" s="37">
        <v>2.8971187565159703E-2</v>
      </c>
      <c r="AG57" s="32">
        <v>0</v>
      </c>
      <c r="AH57" s="32">
        <v>0</v>
      </c>
      <c r="AI57" s="37" t="s">
        <v>333</v>
      </c>
      <c r="AJ57" s="32">
        <v>11.907555555555559</v>
      </c>
      <c r="AK57" s="32">
        <v>0</v>
      </c>
      <c r="AL57" s="37">
        <v>0</v>
      </c>
      <c r="AM57" t="s">
        <v>18</v>
      </c>
      <c r="AN57" s="34">
        <v>1</v>
      </c>
      <c r="AX57"/>
      <c r="AY57"/>
    </row>
    <row r="58" spans="1:51" x14ac:dyDescent="0.25">
      <c r="A58" t="s">
        <v>225</v>
      </c>
      <c r="B58" t="s">
        <v>77</v>
      </c>
      <c r="C58" t="s">
        <v>159</v>
      </c>
      <c r="D58" t="s">
        <v>190</v>
      </c>
      <c r="E58" s="32">
        <v>95.977777777777774</v>
      </c>
      <c r="F58" s="32">
        <v>261.50666666666672</v>
      </c>
      <c r="G58" s="32">
        <v>2.7387777777777784</v>
      </c>
      <c r="H58" s="37">
        <v>1.047307058243682E-2</v>
      </c>
      <c r="I58" s="32">
        <v>240.94655555555562</v>
      </c>
      <c r="J58" s="32">
        <v>2.7387777777777784</v>
      </c>
      <c r="K58" s="37">
        <v>1.1366743846837403E-2</v>
      </c>
      <c r="L58" s="32">
        <v>50.624111111111119</v>
      </c>
      <c r="M58" s="32">
        <v>0</v>
      </c>
      <c r="N58" s="37">
        <v>0</v>
      </c>
      <c r="O58" s="32">
        <v>30.152888888888892</v>
      </c>
      <c r="P58" s="32">
        <v>0</v>
      </c>
      <c r="Q58" s="37">
        <v>0</v>
      </c>
      <c r="R58" s="32">
        <v>15.160111111111117</v>
      </c>
      <c r="S58" s="32">
        <v>0</v>
      </c>
      <c r="T58" s="37">
        <v>0</v>
      </c>
      <c r="U58" s="32">
        <v>5.3111111111111109</v>
      </c>
      <c r="V58" s="32">
        <v>0</v>
      </c>
      <c r="W58" s="37">
        <v>0</v>
      </c>
      <c r="X58" s="32">
        <v>53.690111111111129</v>
      </c>
      <c r="Y58" s="32">
        <v>2.7387777777777784</v>
      </c>
      <c r="Z58" s="37">
        <v>5.1010842054506206E-2</v>
      </c>
      <c r="AA58" s="32">
        <v>8.8888888888888892E-2</v>
      </c>
      <c r="AB58" s="32">
        <v>0</v>
      </c>
      <c r="AC58" s="37">
        <v>0</v>
      </c>
      <c r="AD58" s="32">
        <v>150.00544444444449</v>
      </c>
      <c r="AE58" s="32">
        <v>0</v>
      </c>
      <c r="AF58" s="37">
        <v>0</v>
      </c>
      <c r="AG58" s="32">
        <v>0.81633333333333347</v>
      </c>
      <c r="AH58" s="32">
        <v>0</v>
      </c>
      <c r="AI58" s="37">
        <v>0</v>
      </c>
      <c r="AJ58" s="32">
        <v>6.2817777777777755</v>
      </c>
      <c r="AK58" s="32">
        <v>0</v>
      </c>
      <c r="AL58" s="37">
        <v>0</v>
      </c>
      <c r="AM58" t="s">
        <v>6</v>
      </c>
      <c r="AN58" s="34">
        <v>1</v>
      </c>
      <c r="AX58"/>
      <c r="AY58"/>
    </row>
    <row r="59" spans="1:51" x14ac:dyDescent="0.25">
      <c r="A59" t="s">
        <v>225</v>
      </c>
      <c r="B59" t="s">
        <v>86</v>
      </c>
      <c r="C59" t="s">
        <v>168</v>
      </c>
      <c r="D59" t="s">
        <v>192</v>
      </c>
      <c r="E59" s="32">
        <v>107.66666666666667</v>
      </c>
      <c r="F59" s="32">
        <v>531.11666666666667</v>
      </c>
      <c r="G59" s="32">
        <v>94.61666666666666</v>
      </c>
      <c r="H59" s="37">
        <v>0.17814667210594029</v>
      </c>
      <c r="I59" s="32">
        <v>493.56388888888893</v>
      </c>
      <c r="J59" s="32">
        <v>93.569444444444443</v>
      </c>
      <c r="K59" s="37">
        <v>0.18957919440801876</v>
      </c>
      <c r="L59" s="32">
        <v>125.64444444444446</v>
      </c>
      <c r="M59" s="32">
        <v>6.291666666666667</v>
      </c>
      <c r="N59" s="37">
        <v>5.0075168022638838E-2</v>
      </c>
      <c r="O59" s="32">
        <v>95.541666666666671</v>
      </c>
      <c r="P59" s="32">
        <v>5.5250000000000004</v>
      </c>
      <c r="Q59" s="37">
        <v>5.7828172699520279E-2</v>
      </c>
      <c r="R59" s="32">
        <v>24.755555555555556</v>
      </c>
      <c r="S59" s="32">
        <v>0.76666666666666672</v>
      </c>
      <c r="T59" s="37">
        <v>3.0969479353680433E-2</v>
      </c>
      <c r="U59" s="32">
        <v>5.3472222222222223</v>
      </c>
      <c r="V59" s="32">
        <v>0</v>
      </c>
      <c r="W59" s="37">
        <v>0</v>
      </c>
      <c r="X59" s="32">
        <v>99.952777777777783</v>
      </c>
      <c r="Y59" s="32">
        <v>14.372222222222222</v>
      </c>
      <c r="Z59" s="37">
        <v>0.14379012311369258</v>
      </c>
      <c r="AA59" s="32">
        <v>7.45</v>
      </c>
      <c r="AB59" s="32">
        <v>0.28055555555555556</v>
      </c>
      <c r="AC59" s="37">
        <v>3.7658463832960475E-2</v>
      </c>
      <c r="AD59" s="32">
        <v>269.25</v>
      </c>
      <c r="AE59" s="32">
        <v>73.672222222222217</v>
      </c>
      <c r="AF59" s="37">
        <v>0.27362013824409365</v>
      </c>
      <c r="AG59" s="32">
        <v>2.6777777777777776</v>
      </c>
      <c r="AH59" s="32">
        <v>0</v>
      </c>
      <c r="AI59" s="37">
        <v>0</v>
      </c>
      <c r="AJ59" s="32">
        <v>26.141666666666666</v>
      </c>
      <c r="AK59" s="32">
        <v>0</v>
      </c>
      <c r="AL59" s="37">
        <v>0</v>
      </c>
      <c r="AM59" t="s">
        <v>15</v>
      </c>
      <c r="AN59" s="34">
        <v>1</v>
      </c>
      <c r="AX59"/>
      <c r="AY59"/>
    </row>
    <row r="60" spans="1:51" x14ac:dyDescent="0.25">
      <c r="A60" t="s">
        <v>225</v>
      </c>
      <c r="B60" t="s">
        <v>108</v>
      </c>
      <c r="C60" t="s">
        <v>151</v>
      </c>
      <c r="D60" t="s">
        <v>190</v>
      </c>
      <c r="E60" s="32">
        <v>35.166666666666664</v>
      </c>
      <c r="F60" s="32">
        <v>143.5817777777778</v>
      </c>
      <c r="G60" s="32">
        <v>48.939888888888888</v>
      </c>
      <c r="H60" s="37">
        <v>0.34085027812257196</v>
      </c>
      <c r="I60" s="32">
        <v>125.3928888888889</v>
      </c>
      <c r="J60" s="32">
        <v>48.939888888888888</v>
      </c>
      <c r="K60" s="37">
        <v>0.3902923787987268</v>
      </c>
      <c r="L60" s="32">
        <v>30.573000000000008</v>
      </c>
      <c r="M60" s="32">
        <v>8.998555555555555</v>
      </c>
      <c r="N60" s="37">
        <v>0.29433014606206631</v>
      </c>
      <c r="O60" s="32">
        <v>22.573000000000008</v>
      </c>
      <c r="P60" s="32">
        <v>8.998555555555555</v>
      </c>
      <c r="Q60" s="37">
        <v>0.39864242925422194</v>
      </c>
      <c r="R60" s="32">
        <v>2.9333333333333331</v>
      </c>
      <c r="S60" s="32">
        <v>0</v>
      </c>
      <c r="T60" s="37">
        <v>0</v>
      </c>
      <c r="U60" s="32">
        <v>5.0666666666666664</v>
      </c>
      <c r="V60" s="32">
        <v>0</v>
      </c>
      <c r="W60" s="37">
        <v>0</v>
      </c>
      <c r="X60" s="32">
        <v>24.235888888888905</v>
      </c>
      <c r="Y60" s="32">
        <v>14.218333333333334</v>
      </c>
      <c r="Z60" s="37">
        <v>0.58666440494583294</v>
      </c>
      <c r="AA60" s="32">
        <v>10.188888888888888</v>
      </c>
      <c r="AB60" s="32">
        <v>0</v>
      </c>
      <c r="AC60" s="37">
        <v>0</v>
      </c>
      <c r="AD60" s="32">
        <v>71.409222222222212</v>
      </c>
      <c r="AE60" s="32">
        <v>25.722999999999995</v>
      </c>
      <c r="AF60" s="37">
        <v>0.36021957948164179</v>
      </c>
      <c r="AG60" s="32">
        <v>0</v>
      </c>
      <c r="AH60" s="32">
        <v>0</v>
      </c>
      <c r="AI60" s="37" t="s">
        <v>333</v>
      </c>
      <c r="AJ60" s="32">
        <v>7.1747777777777779</v>
      </c>
      <c r="AK60" s="32">
        <v>0</v>
      </c>
      <c r="AL60" s="37">
        <v>0</v>
      </c>
      <c r="AM60" t="s">
        <v>37</v>
      </c>
      <c r="AN60" s="34">
        <v>1</v>
      </c>
      <c r="AX60"/>
      <c r="AY60"/>
    </row>
    <row r="61" spans="1:51" x14ac:dyDescent="0.25">
      <c r="A61" t="s">
        <v>225</v>
      </c>
      <c r="B61" t="s">
        <v>109</v>
      </c>
      <c r="C61" t="s">
        <v>166</v>
      </c>
      <c r="D61" t="s">
        <v>193</v>
      </c>
      <c r="E61" s="32">
        <v>40.18888888888889</v>
      </c>
      <c r="F61" s="32">
        <v>174.52899999999997</v>
      </c>
      <c r="G61" s="32">
        <v>0</v>
      </c>
      <c r="H61" s="37">
        <v>0</v>
      </c>
      <c r="I61" s="32">
        <v>154.75599999999994</v>
      </c>
      <c r="J61" s="32">
        <v>0</v>
      </c>
      <c r="K61" s="37">
        <v>0</v>
      </c>
      <c r="L61" s="32">
        <v>39.775222222222212</v>
      </c>
      <c r="M61" s="32">
        <v>0</v>
      </c>
      <c r="N61" s="37">
        <v>0</v>
      </c>
      <c r="O61" s="32">
        <v>24.264111111111102</v>
      </c>
      <c r="P61" s="32">
        <v>0</v>
      </c>
      <c r="Q61" s="37">
        <v>0</v>
      </c>
      <c r="R61" s="32">
        <v>11.022222222222222</v>
      </c>
      <c r="S61" s="32">
        <v>0</v>
      </c>
      <c r="T61" s="37">
        <v>0</v>
      </c>
      <c r="U61" s="32">
        <v>4.4888888888888889</v>
      </c>
      <c r="V61" s="32">
        <v>0</v>
      </c>
      <c r="W61" s="37">
        <v>0</v>
      </c>
      <c r="X61" s="32">
        <v>27.059999999999992</v>
      </c>
      <c r="Y61" s="32">
        <v>0</v>
      </c>
      <c r="Z61" s="37">
        <v>0</v>
      </c>
      <c r="AA61" s="32">
        <v>4.2618888888888886</v>
      </c>
      <c r="AB61" s="32">
        <v>0</v>
      </c>
      <c r="AC61" s="37">
        <v>0</v>
      </c>
      <c r="AD61" s="32">
        <v>89.86744444444443</v>
      </c>
      <c r="AE61" s="32">
        <v>0</v>
      </c>
      <c r="AF61" s="37">
        <v>0</v>
      </c>
      <c r="AG61" s="32">
        <v>0</v>
      </c>
      <c r="AH61" s="32">
        <v>0</v>
      </c>
      <c r="AI61" s="37" t="s">
        <v>333</v>
      </c>
      <c r="AJ61" s="32">
        <v>13.564444444444444</v>
      </c>
      <c r="AK61" s="32">
        <v>0</v>
      </c>
      <c r="AL61" s="37">
        <v>0</v>
      </c>
      <c r="AM61" t="s">
        <v>38</v>
      </c>
      <c r="AN61" s="34">
        <v>1</v>
      </c>
      <c r="AX61"/>
      <c r="AY61"/>
    </row>
    <row r="62" spans="1:51" x14ac:dyDescent="0.25">
      <c r="A62" t="s">
        <v>225</v>
      </c>
      <c r="B62" t="s">
        <v>110</v>
      </c>
      <c r="C62" t="s">
        <v>148</v>
      </c>
      <c r="D62" t="s">
        <v>187</v>
      </c>
      <c r="E62" s="32">
        <v>36.06666666666667</v>
      </c>
      <c r="F62" s="32">
        <v>141.67977777777773</v>
      </c>
      <c r="G62" s="32">
        <v>4.5030000000000001</v>
      </c>
      <c r="H62" s="37">
        <v>3.1782940872923146E-2</v>
      </c>
      <c r="I62" s="32">
        <v>123.10199999999998</v>
      </c>
      <c r="J62" s="32">
        <v>4.5030000000000001</v>
      </c>
      <c r="K62" s="37">
        <v>3.6579421942779168E-2</v>
      </c>
      <c r="L62" s="32">
        <v>22.24722222222222</v>
      </c>
      <c r="M62" s="32">
        <v>0.25466666666666671</v>
      </c>
      <c r="N62" s="37">
        <v>1.1447121987763769E-2</v>
      </c>
      <c r="O62" s="32">
        <v>5.3583333333333325</v>
      </c>
      <c r="P62" s="32">
        <v>0.25466666666666671</v>
      </c>
      <c r="Q62" s="37">
        <v>4.7527216174183533E-2</v>
      </c>
      <c r="R62" s="32">
        <v>11.733333333333333</v>
      </c>
      <c r="S62" s="32">
        <v>0</v>
      </c>
      <c r="T62" s="37">
        <v>0</v>
      </c>
      <c r="U62" s="32">
        <v>5.1555555555555559</v>
      </c>
      <c r="V62" s="32">
        <v>0</v>
      </c>
      <c r="W62" s="37">
        <v>0</v>
      </c>
      <c r="X62" s="32">
        <v>36.547666666666672</v>
      </c>
      <c r="Y62" s="32">
        <v>8.3333333333333329E-2</v>
      </c>
      <c r="Z62" s="37">
        <v>2.2801273223096775E-3</v>
      </c>
      <c r="AA62" s="32">
        <v>1.6888888888888889</v>
      </c>
      <c r="AB62" s="32">
        <v>0</v>
      </c>
      <c r="AC62" s="37">
        <v>0</v>
      </c>
      <c r="AD62" s="32">
        <v>71.991444444444411</v>
      </c>
      <c r="AE62" s="32">
        <v>4.165</v>
      </c>
      <c r="AF62" s="37">
        <v>5.7854096860275088E-2</v>
      </c>
      <c r="AG62" s="32">
        <v>0</v>
      </c>
      <c r="AH62" s="32">
        <v>0</v>
      </c>
      <c r="AI62" s="37" t="s">
        <v>333</v>
      </c>
      <c r="AJ62" s="32">
        <v>9.2045555555555563</v>
      </c>
      <c r="AK62" s="32">
        <v>0</v>
      </c>
      <c r="AL62" s="37">
        <v>0</v>
      </c>
      <c r="AM62" t="s">
        <v>39</v>
      </c>
      <c r="AN62" s="34">
        <v>1</v>
      </c>
      <c r="AX62"/>
      <c r="AY62"/>
    </row>
    <row r="63" spans="1:51" x14ac:dyDescent="0.25">
      <c r="A63" t="s">
        <v>225</v>
      </c>
      <c r="B63" t="s">
        <v>105</v>
      </c>
      <c r="C63" t="s">
        <v>162</v>
      </c>
      <c r="D63" t="s">
        <v>195</v>
      </c>
      <c r="E63" s="32">
        <v>56.866666666666667</v>
      </c>
      <c r="F63" s="32">
        <v>240.08755555555553</v>
      </c>
      <c r="G63" s="32">
        <v>29.661999999999999</v>
      </c>
      <c r="H63" s="37">
        <v>0.12354659503847672</v>
      </c>
      <c r="I63" s="32">
        <v>225.05844444444443</v>
      </c>
      <c r="J63" s="32">
        <v>29.661999999999999</v>
      </c>
      <c r="K63" s="37">
        <v>0.13179687646566868</v>
      </c>
      <c r="L63" s="32">
        <v>25.122222222222227</v>
      </c>
      <c r="M63" s="32">
        <v>0</v>
      </c>
      <c r="N63" s="37">
        <v>0</v>
      </c>
      <c r="O63" s="32">
        <v>14.930777777777783</v>
      </c>
      <c r="P63" s="32">
        <v>0</v>
      </c>
      <c r="Q63" s="37">
        <v>0</v>
      </c>
      <c r="R63" s="32">
        <v>5.1692222222222224</v>
      </c>
      <c r="S63" s="32">
        <v>0</v>
      </c>
      <c r="T63" s="37">
        <v>0</v>
      </c>
      <c r="U63" s="32">
        <v>5.0222222222222221</v>
      </c>
      <c r="V63" s="32">
        <v>0</v>
      </c>
      <c r="W63" s="37">
        <v>0</v>
      </c>
      <c r="X63" s="32">
        <v>40.910333333333334</v>
      </c>
      <c r="Y63" s="32">
        <v>16.569444444444443</v>
      </c>
      <c r="Z63" s="37">
        <v>0.40501856363374639</v>
      </c>
      <c r="AA63" s="32">
        <v>4.8376666666666663</v>
      </c>
      <c r="AB63" s="32">
        <v>0</v>
      </c>
      <c r="AC63" s="37">
        <v>0</v>
      </c>
      <c r="AD63" s="32">
        <v>136.49388888888885</v>
      </c>
      <c r="AE63" s="32">
        <v>13.092555555555554</v>
      </c>
      <c r="AF63" s="37">
        <v>9.5920452279100829E-2</v>
      </c>
      <c r="AG63" s="32">
        <v>0</v>
      </c>
      <c r="AH63" s="32">
        <v>0</v>
      </c>
      <c r="AI63" s="37" t="s">
        <v>333</v>
      </c>
      <c r="AJ63" s="32">
        <v>32.723444444444453</v>
      </c>
      <c r="AK63" s="32">
        <v>0</v>
      </c>
      <c r="AL63" s="37">
        <v>0</v>
      </c>
      <c r="AM63" t="s">
        <v>34</v>
      </c>
      <c r="AN63" s="34">
        <v>1</v>
      </c>
      <c r="AX63"/>
      <c r="AY63"/>
    </row>
    <row r="64" spans="1:51" x14ac:dyDescent="0.25">
      <c r="A64" t="s">
        <v>225</v>
      </c>
      <c r="B64" t="s">
        <v>97</v>
      </c>
      <c r="C64" t="s">
        <v>142</v>
      </c>
      <c r="D64" t="s">
        <v>192</v>
      </c>
      <c r="E64" s="32">
        <v>64.733333333333334</v>
      </c>
      <c r="F64" s="32">
        <v>319.70277777777778</v>
      </c>
      <c r="G64" s="32">
        <v>0</v>
      </c>
      <c r="H64" s="37">
        <v>0</v>
      </c>
      <c r="I64" s="32">
        <v>298.50833333333333</v>
      </c>
      <c r="J64" s="32">
        <v>0</v>
      </c>
      <c r="K64" s="37">
        <v>0</v>
      </c>
      <c r="L64" s="32">
        <v>48.05</v>
      </c>
      <c r="M64" s="32">
        <v>0</v>
      </c>
      <c r="N64" s="37">
        <v>0</v>
      </c>
      <c r="O64" s="32">
        <v>32.583333333333336</v>
      </c>
      <c r="P64" s="32">
        <v>0</v>
      </c>
      <c r="Q64" s="37">
        <v>0</v>
      </c>
      <c r="R64" s="32">
        <v>10.4</v>
      </c>
      <c r="S64" s="32">
        <v>0</v>
      </c>
      <c r="T64" s="37">
        <v>0</v>
      </c>
      <c r="U64" s="32">
        <v>5.0666666666666664</v>
      </c>
      <c r="V64" s="32">
        <v>0</v>
      </c>
      <c r="W64" s="37">
        <v>0</v>
      </c>
      <c r="X64" s="32">
        <v>76.477777777777774</v>
      </c>
      <c r="Y64" s="32">
        <v>0</v>
      </c>
      <c r="Z64" s="37">
        <v>0</v>
      </c>
      <c r="AA64" s="32">
        <v>5.7277777777777779</v>
      </c>
      <c r="AB64" s="32">
        <v>0</v>
      </c>
      <c r="AC64" s="37">
        <v>0</v>
      </c>
      <c r="AD64" s="32">
        <v>189.44722222222222</v>
      </c>
      <c r="AE64" s="32">
        <v>0</v>
      </c>
      <c r="AF64" s="37">
        <v>0</v>
      </c>
      <c r="AG64" s="32">
        <v>0</v>
      </c>
      <c r="AH64" s="32">
        <v>0</v>
      </c>
      <c r="AI64" s="37" t="s">
        <v>333</v>
      </c>
      <c r="AJ64" s="32">
        <v>0</v>
      </c>
      <c r="AK64" s="32">
        <v>0</v>
      </c>
      <c r="AL64" s="37" t="s">
        <v>333</v>
      </c>
      <c r="AM64" t="s">
        <v>26</v>
      </c>
      <c r="AN64" s="34">
        <v>1</v>
      </c>
      <c r="AX64"/>
      <c r="AY64"/>
    </row>
    <row r="65" spans="1:51" x14ac:dyDescent="0.25">
      <c r="A65" t="s">
        <v>225</v>
      </c>
      <c r="B65" t="s">
        <v>126</v>
      </c>
      <c r="C65" t="s">
        <v>148</v>
      </c>
      <c r="D65" t="s">
        <v>187</v>
      </c>
      <c r="E65" s="32">
        <v>20.733333333333334</v>
      </c>
      <c r="F65" s="32">
        <v>109.27766666666668</v>
      </c>
      <c r="G65" s="32">
        <v>0</v>
      </c>
      <c r="H65" s="37">
        <v>0</v>
      </c>
      <c r="I65" s="32">
        <v>98.037555555555556</v>
      </c>
      <c r="J65" s="32">
        <v>0</v>
      </c>
      <c r="K65" s="37">
        <v>0</v>
      </c>
      <c r="L65" s="32">
        <v>18.197555555555557</v>
      </c>
      <c r="M65" s="32">
        <v>0</v>
      </c>
      <c r="N65" s="37">
        <v>0</v>
      </c>
      <c r="O65" s="32">
        <v>7.9574444444444437</v>
      </c>
      <c r="P65" s="32">
        <v>0</v>
      </c>
      <c r="Q65" s="37">
        <v>0</v>
      </c>
      <c r="R65" s="32">
        <v>5.4845555555555565</v>
      </c>
      <c r="S65" s="32">
        <v>0</v>
      </c>
      <c r="T65" s="37">
        <v>0</v>
      </c>
      <c r="U65" s="32">
        <v>4.7555555555555555</v>
      </c>
      <c r="V65" s="32">
        <v>0</v>
      </c>
      <c r="W65" s="37">
        <v>0</v>
      </c>
      <c r="X65" s="32">
        <v>19.489999999999991</v>
      </c>
      <c r="Y65" s="32">
        <v>0</v>
      </c>
      <c r="Z65" s="37">
        <v>0</v>
      </c>
      <c r="AA65" s="32">
        <v>1</v>
      </c>
      <c r="AB65" s="32">
        <v>0</v>
      </c>
      <c r="AC65" s="37">
        <v>0</v>
      </c>
      <c r="AD65" s="32">
        <v>63.38000000000001</v>
      </c>
      <c r="AE65" s="32">
        <v>0</v>
      </c>
      <c r="AF65" s="37">
        <v>0</v>
      </c>
      <c r="AG65" s="32">
        <v>0</v>
      </c>
      <c r="AH65" s="32">
        <v>0</v>
      </c>
      <c r="AI65" s="37" t="s">
        <v>333</v>
      </c>
      <c r="AJ65" s="32">
        <v>7.2101111111111118</v>
      </c>
      <c r="AK65" s="32">
        <v>0</v>
      </c>
      <c r="AL65" s="37">
        <v>0</v>
      </c>
      <c r="AM65" t="s">
        <v>55</v>
      </c>
      <c r="AN65" s="34">
        <v>1</v>
      </c>
      <c r="AX65"/>
      <c r="AY65"/>
    </row>
    <row r="66" spans="1:51" x14ac:dyDescent="0.25">
      <c r="A66" t="s">
        <v>225</v>
      </c>
      <c r="B66" t="s">
        <v>130</v>
      </c>
      <c r="C66" t="s">
        <v>181</v>
      </c>
      <c r="D66" t="s">
        <v>188</v>
      </c>
      <c r="E66" s="32">
        <v>120.65555555555555</v>
      </c>
      <c r="F66" s="32">
        <v>492.78666666666669</v>
      </c>
      <c r="G66" s="32">
        <v>89.170666666666676</v>
      </c>
      <c r="H66" s="37">
        <v>0.18095186558077872</v>
      </c>
      <c r="I66" s="32">
        <v>441.02333333333337</v>
      </c>
      <c r="J66" s="32">
        <v>89.170666666666676</v>
      </c>
      <c r="K66" s="37">
        <v>0.2021903602983969</v>
      </c>
      <c r="L66" s="32">
        <v>84.580666666666673</v>
      </c>
      <c r="M66" s="32">
        <v>0</v>
      </c>
      <c r="N66" s="37">
        <v>0</v>
      </c>
      <c r="O66" s="32">
        <v>57.775666666666673</v>
      </c>
      <c r="P66" s="32">
        <v>0</v>
      </c>
      <c r="Q66" s="37">
        <v>0</v>
      </c>
      <c r="R66" s="32">
        <v>16.238333333333333</v>
      </c>
      <c r="S66" s="32">
        <v>0</v>
      </c>
      <c r="T66" s="37">
        <v>0</v>
      </c>
      <c r="U66" s="32">
        <v>10.566666666666666</v>
      </c>
      <c r="V66" s="32">
        <v>0</v>
      </c>
      <c r="W66" s="37">
        <v>0</v>
      </c>
      <c r="X66" s="32">
        <v>85.914444444444413</v>
      </c>
      <c r="Y66" s="32">
        <v>18.663666666666664</v>
      </c>
      <c r="Z66" s="37">
        <v>0.21723549267359005</v>
      </c>
      <c r="AA66" s="32">
        <v>24.958333333333332</v>
      </c>
      <c r="AB66" s="32">
        <v>0</v>
      </c>
      <c r="AC66" s="37">
        <v>0</v>
      </c>
      <c r="AD66" s="32">
        <v>250.02155555555558</v>
      </c>
      <c r="AE66" s="32">
        <v>70.507000000000005</v>
      </c>
      <c r="AF66" s="37">
        <v>0.28200368501560308</v>
      </c>
      <c r="AG66" s="32">
        <v>3.9583333333333335</v>
      </c>
      <c r="AH66" s="32">
        <v>0</v>
      </c>
      <c r="AI66" s="37">
        <v>0</v>
      </c>
      <c r="AJ66" s="32">
        <v>43.353333333333339</v>
      </c>
      <c r="AK66" s="32">
        <v>0</v>
      </c>
      <c r="AL66" s="37">
        <v>0</v>
      </c>
      <c r="AM66" t="s">
        <v>59</v>
      </c>
      <c r="AN66" s="34">
        <v>1</v>
      </c>
      <c r="AX66"/>
      <c r="AY66"/>
    </row>
    <row r="67" spans="1:51" x14ac:dyDescent="0.25">
      <c r="A67" t="s">
        <v>225</v>
      </c>
      <c r="B67" t="s">
        <v>107</v>
      </c>
      <c r="C67" t="s">
        <v>149</v>
      </c>
      <c r="D67" t="s">
        <v>187</v>
      </c>
      <c r="E67" s="32">
        <v>45.06666666666667</v>
      </c>
      <c r="F67" s="32">
        <v>149.07300000000001</v>
      </c>
      <c r="G67" s="32">
        <v>2.5657777777777775</v>
      </c>
      <c r="H67" s="37">
        <v>1.721155258013039E-2</v>
      </c>
      <c r="I67" s="32">
        <v>134.03966666666668</v>
      </c>
      <c r="J67" s="32">
        <v>2.5657777777777775</v>
      </c>
      <c r="K67" s="37">
        <v>1.9141928964643132E-2</v>
      </c>
      <c r="L67" s="32">
        <v>29.212777777777781</v>
      </c>
      <c r="M67" s="32">
        <v>0</v>
      </c>
      <c r="N67" s="37">
        <v>0</v>
      </c>
      <c r="O67" s="32">
        <v>14.179444444444448</v>
      </c>
      <c r="P67" s="32">
        <v>0</v>
      </c>
      <c r="Q67" s="37">
        <v>0</v>
      </c>
      <c r="R67" s="32">
        <v>9.4333333333333336</v>
      </c>
      <c r="S67" s="32">
        <v>0</v>
      </c>
      <c r="T67" s="37">
        <v>0</v>
      </c>
      <c r="U67" s="32">
        <v>5.6</v>
      </c>
      <c r="V67" s="32">
        <v>0</v>
      </c>
      <c r="W67" s="37">
        <v>0</v>
      </c>
      <c r="X67" s="32">
        <v>30.347000000000001</v>
      </c>
      <c r="Y67" s="32">
        <v>0</v>
      </c>
      <c r="Z67" s="37">
        <v>0</v>
      </c>
      <c r="AA67" s="32">
        <v>0</v>
      </c>
      <c r="AB67" s="32">
        <v>0</v>
      </c>
      <c r="AC67" s="37" t="s">
        <v>333</v>
      </c>
      <c r="AD67" s="32">
        <v>75.828111111111113</v>
      </c>
      <c r="AE67" s="32">
        <v>2.5657777777777775</v>
      </c>
      <c r="AF67" s="37">
        <v>3.3836762385101971E-2</v>
      </c>
      <c r="AG67" s="32">
        <v>1.1725555555555558</v>
      </c>
      <c r="AH67" s="32">
        <v>0</v>
      </c>
      <c r="AI67" s="37">
        <v>0</v>
      </c>
      <c r="AJ67" s="32">
        <v>12.512555555555556</v>
      </c>
      <c r="AK67" s="32">
        <v>0</v>
      </c>
      <c r="AL67" s="37">
        <v>0</v>
      </c>
      <c r="AM67" t="s">
        <v>36</v>
      </c>
      <c r="AN67" s="34">
        <v>1</v>
      </c>
      <c r="AX67"/>
      <c r="AY67"/>
    </row>
    <row r="68" spans="1:51" x14ac:dyDescent="0.25">
      <c r="A68" t="s">
        <v>225</v>
      </c>
      <c r="B68" t="s">
        <v>117</v>
      </c>
      <c r="C68" t="s">
        <v>148</v>
      </c>
      <c r="D68" t="s">
        <v>187</v>
      </c>
      <c r="E68" s="32">
        <v>103.64444444444445</v>
      </c>
      <c r="F68" s="32">
        <v>381.85400000000004</v>
      </c>
      <c r="G68" s="32">
        <v>77.856444444444435</v>
      </c>
      <c r="H68" s="37">
        <v>0.20389060856883631</v>
      </c>
      <c r="I68" s="32">
        <v>371.89844444444446</v>
      </c>
      <c r="J68" s="32">
        <v>77.856444444444435</v>
      </c>
      <c r="K68" s="37">
        <v>0.20934866926036555</v>
      </c>
      <c r="L68" s="32">
        <v>48.286666666666669</v>
      </c>
      <c r="M68" s="32">
        <v>3.2283333333333335</v>
      </c>
      <c r="N68" s="37">
        <v>6.685765566754108E-2</v>
      </c>
      <c r="O68" s="32">
        <v>38.331111111111113</v>
      </c>
      <c r="P68" s="32">
        <v>3.2283333333333335</v>
      </c>
      <c r="Q68" s="37">
        <v>8.4222273755000285E-2</v>
      </c>
      <c r="R68" s="32">
        <v>4.6222222222222218</v>
      </c>
      <c r="S68" s="32">
        <v>0</v>
      </c>
      <c r="T68" s="37">
        <v>0</v>
      </c>
      <c r="U68" s="32">
        <v>5.333333333333333</v>
      </c>
      <c r="V68" s="32">
        <v>0</v>
      </c>
      <c r="W68" s="37">
        <v>0</v>
      </c>
      <c r="X68" s="32">
        <v>113.43433333333334</v>
      </c>
      <c r="Y68" s="32">
        <v>7.8728888888888893</v>
      </c>
      <c r="Z68" s="37">
        <v>6.9404814728834793E-2</v>
      </c>
      <c r="AA68" s="32">
        <v>0</v>
      </c>
      <c r="AB68" s="32">
        <v>0</v>
      </c>
      <c r="AC68" s="37" t="s">
        <v>333</v>
      </c>
      <c r="AD68" s="32">
        <v>215.41355555555558</v>
      </c>
      <c r="AE68" s="32">
        <v>66.755222222222216</v>
      </c>
      <c r="AF68" s="37">
        <v>0.30989332147672533</v>
      </c>
      <c r="AG68" s="32">
        <v>4.7194444444444441</v>
      </c>
      <c r="AH68" s="32">
        <v>0</v>
      </c>
      <c r="AI68" s="37">
        <v>0</v>
      </c>
      <c r="AJ68" s="32">
        <v>0</v>
      </c>
      <c r="AK68" s="32">
        <v>0</v>
      </c>
      <c r="AL68" s="37" t="s">
        <v>333</v>
      </c>
      <c r="AM68" t="s">
        <v>46</v>
      </c>
      <c r="AN68" s="34">
        <v>1</v>
      </c>
      <c r="AX68"/>
      <c r="AY68"/>
    </row>
    <row r="69" spans="1:51" x14ac:dyDescent="0.25">
      <c r="A69" t="s">
        <v>225</v>
      </c>
      <c r="B69" t="s">
        <v>83</v>
      </c>
      <c r="C69" t="s">
        <v>150</v>
      </c>
      <c r="D69" t="s">
        <v>192</v>
      </c>
      <c r="E69" s="32">
        <v>27.68888888888889</v>
      </c>
      <c r="F69" s="32">
        <v>110.99077777777779</v>
      </c>
      <c r="G69" s="32">
        <v>49.182111111111098</v>
      </c>
      <c r="H69" s="37">
        <v>0.44311889776628072</v>
      </c>
      <c r="I69" s="32">
        <v>96.40666666666668</v>
      </c>
      <c r="J69" s="32">
        <v>42.440444444444438</v>
      </c>
      <c r="K69" s="37">
        <v>0.4402231288753658</v>
      </c>
      <c r="L69" s="32">
        <v>30.237222222222215</v>
      </c>
      <c r="M69" s="32">
        <v>17.355999999999995</v>
      </c>
      <c r="N69" s="37">
        <v>0.57399452477630586</v>
      </c>
      <c r="O69" s="32">
        <v>17.49166666666666</v>
      </c>
      <c r="P69" s="32">
        <v>10.880999999999997</v>
      </c>
      <c r="Q69" s="37">
        <v>0.62206765126250596</v>
      </c>
      <c r="R69" s="32">
        <v>8.1233333333333331</v>
      </c>
      <c r="S69" s="32">
        <v>3.0083333333333333</v>
      </c>
      <c r="T69" s="37">
        <v>0.37033237587197376</v>
      </c>
      <c r="U69" s="32">
        <v>4.6222222222222218</v>
      </c>
      <c r="V69" s="32">
        <v>3.4666666666666668</v>
      </c>
      <c r="W69" s="37">
        <v>0.75000000000000011</v>
      </c>
      <c r="X69" s="32">
        <v>23.63622222222223</v>
      </c>
      <c r="Y69" s="32">
        <v>8.1415555555555557</v>
      </c>
      <c r="Z69" s="37">
        <v>0.34445248817727958</v>
      </c>
      <c r="AA69" s="32">
        <v>1.8385555555555559</v>
      </c>
      <c r="AB69" s="32">
        <v>0.26666666666666666</v>
      </c>
      <c r="AC69" s="37">
        <v>0.14504139723212664</v>
      </c>
      <c r="AD69" s="32">
        <v>54.038000000000011</v>
      </c>
      <c r="AE69" s="32">
        <v>23.417888888888886</v>
      </c>
      <c r="AF69" s="37">
        <v>0.43335965226116585</v>
      </c>
      <c r="AG69" s="32">
        <v>0</v>
      </c>
      <c r="AH69" s="32">
        <v>0</v>
      </c>
      <c r="AI69" s="37" t="s">
        <v>333</v>
      </c>
      <c r="AJ69" s="32">
        <v>1.2407777777777778</v>
      </c>
      <c r="AK69" s="32">
        <v>0</v>
      </c>
      <c r="AL69" s="37">
        <v>0</v>
      </c>
      <c r="AM69" t="s">
        <v>12</v>
      </c>
      <c r="AN69" s="34">
        <v>1</v>
      </c>
      <c r="AX69"/>
      <c r="AY69"/>
    </row>
    <row r="70" spans="1:51" x14ac:dyDescent="0.25">
      <c r="A70" t="s">
        <v>225</v>
      </c>
      <c r="B70" t="s">
        <v>135</v>
      </c>
      <c r="C70" t="s">
        <v>183</v>
      </c>
      <c r="D70" t="s">
        <v>192</v>
      </c>
      <c r="E70" s="32">
        <v>38.966666666666669</v>
      </c>
      <c r="F70" s="32">
        <v>196.30677777777777</v>
      </c>
      <c r="G70" s="32">
        <v>31.134333333333331</v>
      </c>
      <c r="H70" s="37">
        <v>0.1586003992616998</v>
      </c>
      <c r="I70" s="32">
        <v>178.0901111111111</v>
      </c>
      <c r="J70" s="32">
        <v>31.134333333333331</v>
      </c>
      <c r="K70" s="37">
        <v>0.17482348199506992</v>
      </c>
      <c r="L70" s="32">
        <v>48.133444444444443</v>
      </c>
      <c r="M70" s="32">
        <v>4.2166666666666668</v>
      </c>
      <c r="N70" s="37">
        <v>8.7603675891791577E-2</v>
      </c>
      <c r="O70" s="32">
        <v>31.469555555555559</v>
      </c>
      <c r="P70" s="32">
        <v>4.2166666666666668</v>
      </c>
      <c r="Q70" s="37">
        <v>0.13399193576860879</v>
      </c>
      <c r="R70" s="32">
        <v>11.691666666666666</v>
      </c>
      <c r="S70" s="32">
        <v>0</v>
      </c>
      <c r="T70" s="37">
        <v>0</v>
      </c>
      <c r="U70" s="32">
        <v>4.9722222222222223</v>
      </c>
      <c r="V70" s="32">
        <v>0</v>
      </c>
      <c r="W70" s="37">
        <v>0</v>
      </c>
      <c r="X70" s="32">
        <v>21.614888888888892</v>
      </c>
      <c r="Y70" s="32">
        <v>0.93144444444444441</v>
      </c>
      <c r="Z70" s="37">
        <v>4.3092724151048138E-2</v>
      </c>
      <c r="AA70" s="32">
        <v>1.5527777777777778</v>
      </c>
      <c r="AB70" s="32">
        <v>0</v>
      </c>
      <c r="AC70" s="37">
        <v>0</v>
      </c>
      <c r="AD70" s="32">
        <v>118.42511111111111</v>
      </c>
      <c r="AE70" s="32">
        <v>25.986222222222221</v>
      </c>
      <c r="AF70" s="37">
        <v>0.2194316896003663</v>
      </c>
      <c r="AG70" s="32">
        <v>0</v>
      </c>
      <c r="AH70" s="32">
        <v>0</v>
      </c>
      <c r="AI70" s="37" t="s">
        <v>333</v>
      </c>
      <c r="AJ70" s="32">
        <v>6.5805555555555557</v>
      </c>
      <c r="AK70" s="32">
        <v>0</v>
      </c>
      <c r="AL70" s="37">
        <v>0</v>
      </c>
      <c r="AM70" t="s">
        <v>64</v>
      </c>
      <c r="AN70" s="34">
        <v>1</v>
      </c>
      <c r="AX70"/>
      <c r="AY70"/>
    </row>
    <row r="71" spans="1:51" x14ac:dyDescent="0.25">
      <c r="A71" t="s">
        <v>225</v>
      </c>
      <c r="B71" t="s">
        <v>121</v>
      </c>
      <c r="C71" t="s">
        <v>178</v>
      </c>
      <c r="D71" t="s">
        <v>186</v>
      </c>
      <c r="E71" s="32">
        <v>73.666666666666671</v>
      </c>
      <c r="F71" s="32">
        <v>242.71911111111106</v>
      </c>
      <c r="G71" s="32">
        <v>9.78188888888889</v>
      </c>
      <c r="H71" s="37">
        <v>4.0301271886295648E-2</v>
      </c>
      <c r="I71" s="32">
        <v>212.60077777777775</v>
      </c>
      <c r="J71" s="32">
        <v>9.78188888888889</v>
      </c>
      <c r="K71" s="37">
        <v>4.6010597849804054E-2</v>
      </c>
      <c r="L71" s="32">
        <v>39.978111111111112</v>
      </c>
      <c r="M71" s="32">
        <v>0.25311111111111112</v>
      </c>
      <c r="N71" s="37">
        <v>6.3312423742992695E-3</v>
      </c>
      <c r="O71" s="32">
        <v>24.430333333333337</v>
      </c>
      <c r="P71" s="32">
        <v>0.25311111111111112</v>
      </c>
      <c r="Q71" s="37">
        <v>1.036052630382084E-2</v>
      </c>
      <c r="R71" s="32">
        <v>9.4866666666666664</v>
      </c>
      <c r="S71" s="32">
        <v>0</v>
      </c>
      <c r="T71" s="37">
        <v>0</v>
      </c>
      <c r="U71" s="32">
        <v>6.0611111111111109</v>
      </c>
      <c r="V71" s="32">
        <v>0</v>
      </c>
      <c r="W71" s="37">
        <v>0</v>
      </c>
      <c r="X71" s="32">
        <v>69.405888888888882</v>
      </c>
      <c r="Y71" s="32">
        <v>8.1230000000000011</v>
      </c>
      <c r="Z71" s="37">
        <v>0.11703617848629562</v>
      </c>
      <c r="AA71" s="32">
        <v>14.570555555555554</v>
      </c>
      <c r="AB71" s="32">
        <v>0</v>
      </c>
      <c r="AC71" s="37">
        <v>0</v>
      </c>
      <c r="AD71" s="32">
        <v>101.74477777777777</v>
      </c>
      <c r="AE71" s="32">
        <v>1.4057777777777778</v>
      </c>
      <c r="AF71" s="37">
        <v>1.3816706945374211E-2</v>
      </c>
      <c r="AG71" s="32">
        <v>2.5457777777777779</v>
      </c>
      <c r="AH71" s="32">
        <v>0</v>
      </c>
      <c r="AI71" s="37">
        <v>0</v>
      </c>
      <c r="AJ71" s="32">
        <v>14.474</v>
      </c>
      <c r="AK71" s="32">
        <v>0</v>
      </c>
      <c r="AL71" s="37">
        <v>0</v>
      </c>
      <c r="AM71" t="s">
        <v>50</v>
      </c>
      <c r="AN71" s="34">
        <v>1</v>
      </c>
      <c r="AX71"/>
      <c r="AY71"/>
    </row>
    <row r="72" spans="1:51" x14ac:dyDescent="0.25">
      <c r="A72" t="s">
        <v>225</v>
      </c>
      <c r="B72" t="s">
        <v>134</v>
      </c>
      <c r="C72" t="s">
        <v>143</v>
      </c>
      <c r="D72" t="s">
        <v>188</v>
      </c>
      <c r="E72" s="32">
        <v>44.833333333333336</v>
      </c>
      <c r="F72" s="32">
        <v>183.35733333333337</v>
      </c>
      <c r="G72" s="32">
        <v>0</v>
      </c>
      <c r="H72" s="37">
        <v>0</v>
      </c>
      <c r="I72" s="32">
        <v>180.95911111111113</v>
      </c>
      <c r="J72" s="32">
        <v>0</v>
      </c>
      <c r="K72" s="37">
        <v>0</v>
      </c>
      <c r="L72" s="32">
        <v>15.768666666666665</v>
      </c>
      <c r="M72" s="32">
        <v>0</v>
      </c>
      <c r="N72" s="37">
        <v>0</v>
      </c>
      <c r="O72" s="32">
        <v>14.779777777777776</v>
      </c>
      <c r="P72" s="32">
        <v>0</v>
      </c>
      <c r="Q72" s="37">
        <v>0</v>
      </c>
      <c r="R72" s="32">
        <v>0.98888888888888893</v>
      </c>
      <c r="S72" s="32">
        <v>0</v>
      </c>
      <c r="T72" s="37">
        <v>0</v>
      </c>
      <c r="U72" s="32">
        <v>0</v>
      </c>
      <c r="V72" s="32">
        <v>0</v>
      </c>
      <c r="W72" s="37" t="s">
        <v>333</v>
      </c>
      <c r="X72" s="32">
        <v>30.94211111111111</v>
      </c>
      <c r="Y72" s="32">
        <v>0</v>
      </c>
      <c r="Z72" s="37">
        <v>0</v>
      </c>
      <c r="AA72" s="32">
        <v>1.4093333333333333</v>
      </c>
      <c r="AB72" s="32">
        <v>0</v>
      </c>
      <c r="AC72" s="37">
        <v>0</v>
      </c>
      <c r="AD72" s="32">
        <v>135.23722222222224</v>
      </c>
      <c r="AE72" s="32">
        <v>0</v>
      </c>
      <c r="AF72" s="37">
        <v>0</v>
      </c>
      <c r="AG72" s="32">
        <v>0</v>
      </c>
      <c r="AH72" s="32">
        <v>0</v>
      </c>
      <c r="AI72" s="37" t="s">
        <v>333</v>
      </c>
      <c r="AJ72" s="32">
        <v>0</v>
      </c>
      <c r="AK72" s="32">
        <v>0</v>
      </c>
      <c r="AL72" s="37" t="s">
        <v>333</v>
      </c>
      <c r="AM72" t="s">
        <v>63</v>
      </c>
      <c r="AN72" s="34">
        <v>1</v>
      </c>
      <c r="AX72"/>
      <c r="AY72"/>
    </row>
    <row r="73" spans="1:51" x14ac:dyDescent="0.25">
      <c r="AX73"/>
      <c r="AY73"/>
    </row>
    <row r="74" spans="1:51" x14ac:dyDescent="0.25">
      <c r="AX74"/>
      <c r="AY74"/>
    </row>
    <row r="75" spans="1:51" x14ac:dyDescent="0.25">
      <c r="AX75"/>
      <c r="AY75"/>
    </row>
    <row r="76" spans="1:51" x14ac:dyDescent="0.25">
      <c r="AX76"/>
      <c r="AY76"/>
    </row>
    <row r="77" spans="1:51" x14ac:dyDescent="0.25">
      <c r="AX77"/>
      <c r="AY77"/>
    </row>
    <row r="78" spans="1:51" x14ac:dyDescent="0.25">
      <c r="AX78"/>
      <c r="AY78"/>
    </row>
    <row r="79" spans="1:51" x14ac:dyDescent="0.25">
      <c r="AX79"/>
      <c r="AY79"/>
    </row>
    <row r="80" spans="1:51" x14ac:dyDescent="0.25">
      <c r="AX80"/>
      <c r="AY80"/>
    </row>
    <row r="81" spans="50:51" x14ac:dyDescent="0.25">
      <c r="AX81"/>
      <c r="AY81"/>
    </row>
    <row r="82" spans="50:51" x14ac:dyDescent="0.25">
      <c r="AX82"/>
      <c r="AY82"/>
    </row>
    <row r="83" spans="50:51" x14ac:dyDescent="0.25">
      <c r="AX83"/>
      <c r="AY83"/>
    </row>
    <row r="84" spans="50:51" x14ac:dyDescent="0.25">
      <c r="AX84"/>
      <c r="AY84"/>
    </row>
    <row r="85" spans="50:51" x14ac:dyDescent="0.25">
      <c r="AX85"/>
      <c r="AY85"/>
    </row>
    <row r="86" spans="50:51" x14ac:dyDescent="0.25">
      <c r="AX86"/>
      <c r="AY86"/>
    </row>
    <row r="87" spans="50:51" x14ac:dyDescent="0.25">
      <c r="AX87"/>
      <c r="AY87"/>
    </row>
    <row r="88" spans="50:51" x14ac:dyDescent="0.25">
      <c r="AX88"/>
      <c r="AY88"/>
    </row>
    <row r="89" spans="50:51" x14ac:dyDescent="0.25">
      <c r="AX89"/>
      <c r="AY89"/>
    </row>
    <row r="90" spans="50:51" x14ac:dyDescent="0.25">
      <c r="AX90"/>
      <c r="AY90"/>
    </row>
    <row r="91" spans="50:51" x14ac:dyDescent="0.25">
      <c r="AX91"/>
      <c r="AY91"/>
    </row>
    <row r="92" spans="50:51" x14ac:dyDescent="0.25">
      <c r="AX92"/>
      <c r="AY92"/>
    </row>
    <row r="93" spans="50:51" x14ac:dyDescent="0.25">
      <c r="AX93"/>
      <c r="AY93"/>
    </row>
    <row r="94" spans="50:51" x14ac:dyDescent="0.25">
      <c r="AX94"/>
      <c r="AY94"/>
    </row>
    <row r="95" spans="50:51" x14ac:dyDescent="0.25">
      <c r="AX95"/>
      <c r="AY95"/>
    </row>
    <row r="96" spans="50:51" x14ac:dyDescent="0.25">
      <c r="AX96"/>
      <c r="AY96"/>
    </row>
    <row r="97" spans="50:51" x14ac:dyDescent="0.25">
      <c r="AX97"/>
      <c r="AY97"/>
    </row>
    <row r="98" spans="50:51" x14ac:dyDescent="0.25">
      <c r="AX98"/>
      <c r="AY98"/>
    </row>
    <row r="99" spans="50:51" x14ac:dyDescent="0.25">
      <c r="AX99"/>
      <c r="AY99"/>
    </row>
    <row r="100" spans="50:51" x14ac:dyDescent="0.25">
      <c r="AX100"/>
      <c r="AY100"/>
    </row>
    <row r="101" spans="50:51" x14ac:dyDescent="0.25">
      <c r="AX101"/>
      <c r="AY101"/>
    </row>
    <row r="102" spans="50:51" x14ac:dyDescent="0.25">
      <c r="AX102"/>
      <c r="AY102"/>
    </row>
    <row r="103" spans="50:51" x14ac:dyDescent="0.25">
      <c r="AX103"/>
      <c r="AY103"/>
    </row>
    <row r="104" spans="50:51" x14ac:dyDescent="0.25">
      <c r="AX104"/>
      <c r="AY104"/>
    </row>
    <row r="105" spans="50:51" x14ac:dyDescent="0.25">
      <c r="AX105"/>
      <c r="AY105"/>
    </row>
    <row r="106" spans="50:51" x14ac:dyDescent="0.25">
      <c r="AX106"/>
      <c r="AY106"/>
    </row>
    <row r="107" spans="50:51" x14ac:dyDescent="0.25">
      <c r="AX107"/>
      <c r="AY107"/>
    </row>
    <row r="108" spans="50:51" x14ac:dyDescent="0.25">
      <c r="AX108"/>
      <c r="AY108"/>
    </row>
    <row r="109" spans="50:51" x14ac:dyDescent="0.25">
      <c r="AX109"/>
      <c r="AY109"/>
    </row>
    <row r="110" spans="50:51" x14ac:dyDescent="0.25">
      <c r="AX110"/>
      <c r="AY110"/>
    </row>
    <row r="111" spans="50:51" x14ac:dyDescent="0.25">
      <c r="AX111"/>
      <c r="AY111"/>
    </row>
    <row r="112" spans="50:51" x14ac:dyDescent="0.25">
      <c r="AX112"/>
      <c r="AY112"/>
    </row>
    <row r="113" spans="50:51" x14ac:dyDescent="0.25">
      <c r="AX113"/>
      <c r="AY113"/>
    </row>
    <row r="114" spans="50:51" x14ac:dyDescent="0.25">
      <c r="AX114"/>
      <c r="AY114"/>
    </row>
    <row r="115" spans="50:51" x14ac:dyDescent="0.25">
      <c r="AX115"/>
      <c r="AY115"/>
    </row>
    <row r="116" spans="50:51" x14ac:dyDescent="0.25">
      <c r="AX116"/>
      <c r="AY116"/>
    </row>
    <row r="117" spans="50:51" x14ac:dyDescent="0.25">
      <c r="AX117"/>
      <c r="AY117"/>
    </row>
    <row r="118" spans="50:51" x14ac:dyDescent="0.25">
      <c r="AX118"/>
      <c r="AY118"/>
    </row>
    <row r="119" spans="50:51" x14ac:dyDescent="0.25">
      <c r="AX119"/>
      <c r="AY119"/>
    </row>
    <row r="120" spans="50:51" x14ac:dyDescent="0.25">
      <c r="AX120"/>
      <c r="AY120"/>
    </row>
    <row r="121" spans="50:51" x14ac:dyDescent="0.25">
      <c r="AX121"/>
      <c r="AY121"/>
    </row>
    <row r="122" spans="50:51" x14ac:dyDescent="0.25">
      <c r="AX122"/>
      <c r="AY122"/>
    </row>
    <row r="123" spans="50:51" x14ac:dyDescent="0.25">
      <c r="AX123"/>
      <c r="AY123"/>
    </row>
    <row r="124" spans="50:51" x14ac:dyDescent="0.25">
      <c r="AX124"/>
      <c r="AY124"/>
    </row>
    <row r="125" spans="50:51" x14ac:dyDescent="0.25">
      <c r="AX125"/>
      <c r="AY125"/>
    </row>
    <row r="126" spans="50:51" x14ac:dyDescent="0.25">
      <c r="AX126"/>
      <c r="AY126"/>
    </row>
    <row r="127" spans="50:51" x14ac:dyDescent="0.25">
      <c r="AX127"/>
      <c r="AY127"/>
    </row>
    <row r="128" spans="50:51" x14ac:dyDescent="0.25">
      <c r="AX128"/>
      <c r="AY128"/>
    </row>
    <row r="129" spans="50:51" x14ac:dyDescent="0.25">
      <c r="AX129"/>
      <c r="AY129"/>
    </row>
    <row r="130" spans="50:51" x14ac:dyDescent="0.25">
      <c r="AX130"/>
      <c r="AY130"/>
    </row>
    <row r="131" spans="50:51" x14ac:dyDescent="0.25">
      <c r="AX131"/>
      <c r="AY131"/>
    </row>
    <row r="132" spans="50:51" x14ac:dyDescent="0.25">
      <c r="AX132"/>
      <c r="AY132"/>
    </row>
    <row r="133" spans="50:51" x14ac:dyDescent="0.25">
      <c r="AX133"/>
      <c r="AY133"/>
    </row>
    <row r="134" spans="50:51" x14ac:dyDescent="0.25">
      <c r="AX134"/>
      <c r="AY134"/>
    </row>
    <row r="135" spans="50:51" x14ac:dyDescent="0.25">
      <c r="AX135"/>
      <c r="AY135"/>
    </row>
    <row r="136" spans="50:51" x14ac:dyDescent="0.25">
      <c r="AX136"/>
      <c r="AY136"/>
    </row>
    <row r="137" spans="50:51" x14ac:dyDescent="0.25">
      <c r="AX137"/>
      <c r="AY137"/>
    </row>
    <row r="138" spans="50:51" x14ac:dyDescent="0.25">
      <c r="AX138"/>
      <c r="AY138"/>
    </row>
    <row r="139" spans="50:51" x14ac:dyDescent="0.25">
      <c r="AX139"/>
      <c r="AY139"/>
    </row>
    <row r="140" spans="50:51" x14ac:dyDescent="0.25">
      <c r="AX140"/>
      <c r="AY140"/>
    </row>
    <row r="141" spans="50:51" x14ac:dyDescent="0.25">
      <c r="AX141"/>
      <c r="AY141"/>
    </row>
    <row r="142" spans="50:51" x14ac:dyDescent="0.25">
      <c r="AX142"/>
      <c r="AY142"/>
    </row>
    <row r="143" spans="50:51" x14ac:dyDescent="0.25">
      <c r="AX143"/>
      <c r="AY143"/>
    </row>
    <row r="144" spans="50:51" x14ac:dyDescent="0.25">
      <c r="AX144"/>
      <c r="AY144"/>
    </row>
    <row r="145" spans="50:51" x14ac:dyDescent="0.25">
      <c r="AX145"/>
      <c r="AY145"/>
    </row>
    <row r="146" spans="50:51" x14ac:dyDescent="0.25">
      <c r="AX146"/>
      <c r="AY146"/>
    </row>
    <row r="147" spans="50:51" x14ac:dyDescent="0.25">
      <c r="AX147"/>
      <c r="AY147"/>
    </row>
    <row r="148" spans="50:51" x14ac:dyDescent="0.25">
      <c r="AX148"/>
      <c r="AY148"/>
    </row>
    <row r="149" spans="50:51" x14ac:dyDescent="0.25">
      <c r="AX149"/>
      <c r="AY149"/>
    </row>
    <row r="150" spans="50:51" x14ac:dyDescent="0.25">
      <c r="AX150"/>
      <c r="AY150"/>
    </row>
    <row r="151" spans="50:51" x14ac:dyDescent="0.25">
      <c r="AX151"/>
      <c r="AY151"/>
    </row>
    <row r="152" spans="50:51" x14ac:dyDescent="0.25">
      <c r="AX152"/>
      <c r="AY152"/>
    </row>
    <row r="153" spans="50:51" x14ac:dyDescent="0.25">
      <c r="AX153"/>
      <c r="AY153"/>
    </row>
    <row r="154" spans="50:51" x14ac:dyDescent="0.25">
      <c r="AX154"/>
      <c r="AY154"/>
    </row>
    <row r="155" spans="50:51" x14ac:dyDescent="0.25">
      <c r="AX155"/>
      <c r="AY155"/>
    </row>
    <row r="156" spans="50:51" x14ac:dyDescent="0.25">
      <c r="AX156"/>
      <c r="AY156"/>
    </row>
    <row r="157" spans="50:51" x14ac:dyDescent="0.25">
      <c r="AX157"/>
      <c r="AY157"/>
    </row>
    <row r="158" spans="50:51" x14ac:dyDescent="0.25">
      <c r="AX158"/>
      <c r="AY158"/>
    </row>
    <row r="159" spans="50:51" x14ac:dyDescent="0.25">
      <c r="AX159"/>
      <c r="AY159"/>
    </row>
    <row r="160" spans="50:51" x14ac:dyDescent="0.25">
      <c r="AX160"/>
      <c r="AY160"/>
    </row>
    <row r="161" spans="50:51" x14ac:dyDescent="0.25">
      <c r="AX161"/>
      <c r="AY161"/>
    </row>
    <row r="162" spans="50:51" x14ac:dyDescent="0.25">
      <c r="AX162"/>
      <c r="AY162"/>
    </row>
    <row r="163" spans="50:51" x14ac:dyDescent="0.25">
      <c r="AX163"/>
      <c r="AY163"/>
    </row>
    <row r="164" spans="50:51" x14ac:dyDescent="0.25">
      <c r="AX164"/>
      <c r="AY164"/>
    </row>
    <row r="165" spans="50:51" x14ac:dyDescent="0.25">
      <c r="AX165"/>
      <c r="AY165"/>
    </row>
    <row r="166" spans="50:51" x14ac:dyDescent="0.25">
      <c r="AX166"/>
      <c r="AY166"/>
    </row>
    <row r="167" spans="50:51" x14ac:dyDescent="0.25">
      <c r="AX167"/>
      <c r="AY167"/>
    </row>
    <row r="168" spans="50:51" x14ac:dyDescent="0.25">
      <c r="AX168"/>
      <c r="AY168"/>
    </row>
    <row r="169" spans="50:51" x14ac:dyDescent="0.25">
      <c r="AX169"/>
      <c r="AY169"/>
    </row>
    <row r="170" spans="50:51" x14ac:dyDescent="0.25">
      <c r="AX170"/>
      <c r="AY170"/>
    </row>
    <row r="171" spans="50:51" x14ac:dyDescent="0.25">
      <c r="AX171"/>
      <c r="AY171"/>
    </row>
    <row r="172" spans="50:51" x14ac:dyDescent="0.25">
      <c r="AX172"/>
      <c r="AY172"/>
    </row>
    <row r="173" spans="50:51" x14ac:dyDescent="0.25">
      <c r="AX173"/>
      <c r="AY173"/>
    </row>
    <row r="174" spans="50:51" x14ac:dyDescent="0.25">
      <c r="AX174"/>
      <c r="AY174"/>
    </row>
    <row r="175" spans="50:51" x14ac:dyDescent="0.25">
      <c r="AX175"/>
      <c r="AY175"/>
    </row>
    <row r="176" spans="50:51" x14ac:dyDescent="0.25">
      <c r="AX176"/>
      <c r="AY176"/>
    </row>
    <row r="177" spans="50:51" x14ac:dyDescent="0.25">
      <c r="AX177"/>
      <c r="AY177"/>
    </row>
    <row r="178" spans="50:51" x14ac:dyDescent="0.25">
      <c r="AX178"/>
      <c r="AY178"/>
    </row>
    <row r="179" spans="50:51" x14ac:dyDescent="0.25">
      <c r="AX179"/>
      <c r="AY179"/>
    </row>
    <row r="180" spans="50:51" x14ac:dyDescent="0.25">
      <c r="AX180"/>
      <c r="AY180"/>
    </row>
    <row r="181" spans="50:51" x14ac:dyDescent="0.25">
      <c r="AX181"/>
      <c r="AY181"/>
    </row>
    <row r="182" spans="50:51" x14ac:dyDescent="0.25">
      <c r="AX182"/>
      <c r="AY182"/>
    </row>
    <row r="183" spans="50:51" x14ac:dyDescent="0.25">
      <c r="AX183"/>
      <c r="AY183"/>
    </row>
    <row r="184" spans="50:51" x14ac:dyDescent="0.25">
      <c r="AX184"/>
      <c r="AY184"/>
    </row>
    <row r="185" spans="50:51" x14ac:dyDescent="0.25">
      <c r="AX185"/>
      <c r="AY185"/>
    </row>
    <row r="186" spans="50:51" x14ac:dyDescent="0.25">
      <c r="AX186"/>
      <c r="AY186"/>
    </row>
    <row r="187" spans="50:51" x14ac:dyDescent="0.25">
      <c r="AX187"/>
      <c r="AY187"/>
    </row>
    <row r="188" spans="50:51" x14ac:dyDescent="0.25">
      <c r="AX188"/>
      <c r="AY188"/>
    </row>
    <row r="189" spans="50:51" x14ac:dyDescent="0.25">
      <c r="AX189"/>
      <c r="AY189"/>
    </row>
    <row r="190" spans="50:51" x14ac:dyDescent="0.25">
      <c r="AX190"/>
      <c r="AY190"/>
    </row>
    <row r="191" spans="50:51" x14ac:dyDescent="0.25">
      <c r="AX191"/>
      <c r="AY191"/>
    </row>
    <row r="192" spans="50:51" x14ac:dyDescent="0.25">
      <c r="AX192"/>
      <c r="AY192"/>
    </row>
    <row r="193" spans="50:51" x14ac:dyDescent="0.25">
      <c r="AX193"/>
      <c r="AY193"/>
    </row>
    <row r="194" spans="50:51" x14ac:dyDescent="0.25">
      <c r="AX194"/>
      <c r="AY194"/>
    </row>
    <row r="195" spans="50:51" x14ac:dyDescent="0.25">
      <c r="AX195"/>
      <c r="AY195"/>
    </row>
    <row r="196" spans="50:51" x14ac:dyDescent="0.25">
      <c r="AX196"/>
      <c r="AY196"/>
    </row>
    <row r="197" spans="50:51" x14ac:dyDescent="0.25">
      <c r="AX197"/>
      <c r="AY197"/>
    </row>
    <row r="198" spans="50:51" x14ac:dyDescent="0.25">
      <c r="AX198"/>
      <c r="AY198"/>
    </row>
    <row r="199" spans="50:51" x14ac:dyDescent="0.25">
      <c r="AX199"/>
      <c r="AY199"/>
    </row>
    <row r="200" spans="50:51" x14ac:dyDescent="0.25">
      <c r="AX200"/>
      <c r="AY200"/>
    </row>
    <row r="201" spans="50:51" x14ac:dyDescent="0.25">
      <c r="AX201"/>
      <c r="AY201"/>
    </row>
    <row r="202" spans="50:51" x14ac:dyDescent="0.25">
      <c r="AX202"/>
      <c r="AY202"/>
    </row>
    <row r="203" spans="50:51" x14ac:dyDescent="0.25">
      <c r="AX203"/>
      <c r="AY203"/>
    </row>
    <row r="204" spans="50:51" x14ac:dyDescent="0.25">
      <c r="AX204"/>
      <c r="AY204"/>
    </row>
    <row r="205" spans="50:51" x14ac:dyDescent="0.25">
      <c r="AX205"/>
      <c r="AY205"/>
    </row>
    <row r="206" spans="50:51" x14ac:dyDescent="0.25">
      <c r="AX206"/>
      <c r="AY206"/>
    </row>
    <row r="207" spans="50:51" x14ac:dyDescent="0.25">
      <c r="AX207"/>
      <c r="AY207"/>
    </row>
    <row r="208" spans="50:51" x14ac:dyDescent="0.25">
      <c r="AX208"/>
      <c r="AY208"/>
    </row>
    <row r="209" spans="50:51" x14ac:dyDescent="0.25">
      <c r="AX209"/>
      <c r="AY209"/>
    </row>
    <row r="210" spans="50:51" x14ac:dyDescent="0.25">
      <c r="AX210"/>
      <c r="AY210"/>
    </row>
    <row r="211" spans="50:51" x14ac:dyDescent="0.25">
      <c r="AX211"/>
      <c r="AY211"/>
    </row>
    <row r="212" spans="50:51" x14ac:dyDescent="0.25">
      <c r="AX212"/>
      <c r="AY212"/>
    </row>
    <row r="213" spans="50:51" x14ac:dyDescent="0.25">
      <c r="AX213"/>
      <c r="AY213"/>
    </row>
    <row r="214" spans="50:51" x14ac:dyDescent="0.25">
      <c r="AX214"/>
      <c r="AY214"/>
    </row>
    <row r="215" spans="50:51" x14ac:dyDescent="0.25">
      <c r="AX215"/>
      <c r="AY215"/>
    </row>
    <row r="216" spans="50:51" x14ac:dyDescent="0.25">
      <c r="AX216"/>
      <c r="AY216"/>
    </row>
    <row r="217" spans="50:51" x14ac:dyDescent="0.25">
      <c r="AX217"/>
      <c r="AY217"/>
    </row>
    <row r="218" spans="50:51" x14ac:dyDescent="0.25">
      <c r="AX218"/>
      <c r="AY218"/>
    </row>
    <row r="219" spans="50:51" x14ac:dyDescent="0.25">
      <c r="AX219"/>
      <c r="AY219"/>
    </row>
    <row r="220" spans="50:51" x14ac:dyDescent="0.25">
      <c r="AX220"/>
      <c r="AY220"/>
    </row>
    <row r="221" spans="50:51" x14ac:dyDescent="0.25">
      <c r="AX221"/>
      <c r="AY221"/>
    </row>
    <row r="222" spans="50:51" x14ac:dyDescent="0.25">
      <c r="AX222"/>
      <c r="AY222"/>
    </row>
    <row r="223" spans="50:51" x14ac:dyDescent="0.25">
      <c r="AX223"/>
      <c r="AY223"/>
    </row>
    <row r="224" spans="50:51" x14ac:dyDescent="0.25">
      <c r="AX224"/>
      <c r="AY224"/>
    </row>
    <row r="225" spans="50:51" x14ac:dyDescent="0.25">
      <c r="AX225"/>
      <c r="AY225"/>
    </row>
    <row r="226" spans="50:51" x14ac:dyDescent="0.25">
      <c r="AX226"/>
      <c r="AY226"/>
    </row>
    <row r="227" spans="50:51" x14ac:dyDescent="0.25">
      <c r="AX227"/>
      <c r="AY227"/>
    </row>
    <row r="228" spans="50:51" x14ac:dyDescent="0.25">
      <c r="AX228"/>
      <c r="AY228"/>
    </row>
    <row r="229" spans="50:51" x14ac:dyDescent="0.25">
      <c r="AX229"/>
      <c r="AY229"/>
    </row>
    <row r="230" spans="50:51" x14ac:dyDescent="0.25">
      <c r="AX230"/>
      <c r="AY230"/>
    </row>
    <row r="231" spans="50:51" x14ac:dyDescent="0.25">
      <c r="AX231"/>
      <c r="AY231"/>
    </row>
    <row r="232" spans="50:51" x14ac:dyDescent="0.25">
      <c r="AX232"/>
      <c r="AY232"/>
    </row>
    <row r="233" spans="50:51" x14ac:dyDescent="0.25">
      <c r="AX233"/>
      <c r="AY233"/>
    </row>
    <row r="234" spans="50:51" x14ac:dyDescent="0.25">
      <c r="AX234"/>
      <c r="AY234"/>
    </row>
    <row r="235" spans="50:51" x14ac:dyDescent="0.25">
      <c r="AX235"/>
      <c r="AY235"/>
    </row>
    <row r="236" spans="50:51" x14ac:dyDescent="0.25">
      <c r="AX236"/>
      <c r="AY236"/>
    </row>
    <row r="237" spans="50:51" x14ac:dyDescent="0.25">
      <c r="AX237"/>
      <c r="AY237"/>
    </row>
    <row r="238" spans="50:51" x14ac:dyDescent="0.25">
      <c r="AX238"/>
      <c r="AY238"/>
    </row>
    <row r="239" spans="50:51" x14ac:dyDescent="0.25">
      <c r="AX239"/>
      <c r="AY239"/>
    </row>
    <row r="240" spans="50:51" x14ac:dyDescent="0.25">
      <c r="AX240"/>
      <c r="AY240"/>
    </row>
    <row r="241" spans="50:51" x14ac:dyDescent="0.25">
      <c r="AX241"/>
      <c r="AY241"/>
    </row>
    <row r="242" spans="50:51" x14ac:dyDescent="0.25">
      <c r="AX242"/>
      <c r="AY242"/>
    </row>
    <row r="243" spans="50:51" x14ac:dyDescent="0.25">
      <c r="AX243"/>
      <c r="AY243"/>
    </row>
    <row r="244" spans="50:51" x14ac:dyDescent="0.25">
      <c r="AX244"/>
      <c r="AY244"/>
    </row>
    <row r="245" spans="50:51" x14ac:dyDescent="0.25">
      <c r="AX245"/>
      <c r="AY245"/>
    </row>
    <row r="246" spans="50:51" x14ac:dyDescent="0.25">
      <c r="AX246"/>
      <c r="AY246"/>
    </row>
    <row r="247" spans="50:51" x14ac:dyDescent="0.25">
      <c r="AX247"/>
      <c r="AY247"/>
    </row>
    <row r="248" spans="50:51" x14ac:dyDescent="0.25">
      <c r="AX248"/>
      <c r="AY248"/>
    </row>
    <row r="249" spans="50:51" x14ac:dyDescent="0.25">
      <c r="AX249"/>
      <c r="AY249"/>
    </row>
    <row r="250" spans="50:51" x14ac:dyDescent="0.25">
      <c r="AX250"/>
      <c r="AY250"/>
    </row>
    <row r="251" spans="50:51" x14ac:dyDescent="0.25">
      <c r="AX251"/>
      <c r="AY251"/>
    </row>
    <row r="252" spans="50:51" x14ac:dyDescent="0.25">
      <c r="AX252"/>
      <c r="AY252"/>
    </row>
    <row r="253" spans="50:51" x14ac:dyDescent="0.25">
      <c r="AX253"/>
      <c r="AY253"/>
    </row>
    <row r="254" spans="50:51" x14ac:dyDescent="0.25">
      <c r="AX254"/>
      <c r="AY254"/>
    </row>
    <row r="255" spans="50:51" x14ac:dyDescent="0.25">
      <c r="AX255"/>
      <c r="AY255"/>
    </row>
    <row r="256" spans="50:51" x14ac:dyDescent="0.25">
      <c r="AX256"/>
      <c r="AY256"/>
    </row>
    <row r="257" spans="50:51" x14ac:dyDescent="0.25">
      <c r="AX257"/>
      <c r="AY257"/>
    </row>
    <row r="258" spans="50:51" x14ac:dyDescent="0.25">
      <c r="AX258"/>
      <c r="AY258"/>
    </row>
    <row r="259" spans="50:51" x14ac:dyDescent="0.25">
      <c r="AX259"/>
      <c r="AY259"/>
    </row>
    <row r="260" spans="50:51" x14ac:dyDescent="0.25">
      <c r="AX260"/>
      <c r="AY260"/>
    </row>
    <row r="261" spans="50:51" x14ac:dyDescent="0.25">
      <c r="AX261"/>
      <c r="AY261"/>
    </row>
    <row r="262" spans="50:51" x14ac:dyDescent="0.25">
      <c r="AX262"/>
      <c r="AY262"/>
    </row>
    <row r="263" spans="50:51" x14ac:dyDescent="0.25">
      <c r="AX263"/>
      <c r="AY263"/>
    </row>
    <row r="264" spans="50:51" x14ac:dyDescent="0.25">
      <c r="AX264"/>
      <c r="AY264"/>
    </row>
    <row r="265" spans="50:51" x14ac:dyDescent="0.25">
      <c r="AX265"/>
      <c r="AY265"/>
    </row>
    <row r="266" spans="50:51" x14ac:dyDescent="0.25">
      <c r="AX266"/>
      <c r="AY266"/>
    </row>
    <row r="267" spans="50:51" x14ac:dyDescent="0.25">
      <c r="AX267"/>
      <c r="AY267"/>
    </row>
    <row r="268" spans="50:51" x14ac:dyDescent="0.25">
      <c r="AX268"/>
      <c r="AY268"/>
    </row>
    <row r="269" spans="50:51" x14ac:dyDescent="0.25">
      <c r="AX269"/>
      <c r="AY269"/>
    </row>
    <row r="270" spans="50:51" x14ac:dyDescent="0.25">
      <c r="AX270"/>
      <c r="AY270"/>
    </row>
    <row r="271" spans="50:51" x14ac:dyDescent="0.25">
      <c r="AX271"/>
      <c r="AY271"/>
    </row>
    <row r="272" spans="50:51" x14ac:dyDescent="0.25">
      <c r="AX272"/>
      <c r="AY272"/>
    </row>
    <row r="273" spans="50:51" x14ac:dyDescent="0.25">
      <c r="AX273"/>
      <c r="AY273"/>
    </row>
    <row r="274" spans="50:51" x14ac:dyDescent="0.25">
      <c r="AX274"/>
      <c r="AY274"/>
    </row>
    <row r="275" spans="50:51" x14ac:dyDescent="0.25">
      <c r="AX275"/>
      <c r="AY275"/>
    </row>
    <row r="276" spans="50:51" x14ac:dyDescent="0.25">
      <c r="AX276"/>
      <c r="AY276"/>
    </row>
    <row r="277" spans="50:51" x14ac:dyDescent="0.25">
      <c r="AX277"/>
      <c r="AY277"/>
    </row>
    <row r="278" spans="50:51" x14ac:dyDescent="0.25">
      <c r="AX278"/>
      <c r="AY278"/>
    </row>
    <row r="279" spans="50:51" x14ac:dyDescent="0.25">
      <c r="AX279"/>
      <c r="AY279"/>
    </row>
    <row r="280" spans="50:51" x14ac:dyDescent="0.25">
      <c r="AX280"/>
      <c r="AY280"/>
    </row>
    <row r="281" spans="50:51" x14ac:dyDescent="0.25">
      <c r="AX281"/>
      <c r="AY281"/>
    </row>
    <row r="282" spans="50:51" x14ac:dyDescent="0.25">
      <c r="AX282"/>
      <c r="AY282"/>
    </row>
    <row r="283" spans="50:51" x14ac:dyDescent="0.25">
      <c r="AX283"/>
      <c r="AY283"/>
    </row>
    <row r="284" spans="50:51" x14ac:dyDescent="0.25">
      <c r="AX284"/>
      <c r="AY284"/>
    </row>
    <row r="285" spans="50:51" x14ac:dyDescent="0.25">
      <c r="AX285"/>
      <c r="AY285"/>
    </row>
    <row r="286" spans="50:51" x14ac:dyDescent="0.25">
      <c r="AX286"/>
      <c r="AY286"/>
    </row>
    <row r="287" spans="50:51" x14ac:dyDescent="0.25">
      <c r="AX287"/>
      <c r="AY287"/>
    </row>
    <row r="288" spans="50:51" x14ac:dyDescent="0.25">
      <c r="AX288"/>
      <c r="AY288"/>
    </row>
    <row r="289" spans="50:51" x14ac:dyDescent="0.25">
      <c r="AX289"/>
      <c r="AY289"/>
    </row>
    <row r="290" spans="50:51" x14ac:dyDescent="0.25">
      <c r="AX290"/>
      <c r="AY290"/>
    </row>
    <row r="291" spans="50:51" x14ac:dyDescent="0.25">
      <c r="AX291"/>
      <c r="AY291"/>
    </row>
    <row r="292" spans="50:51" x14ac:dyDescent="0.25">
      <c r="AX292"/>
      <c r="AY292"/>
    </row>
    <row r="293" spans="50:51" x14ac:dyDescent="0.25">
      <c r="AX293"/>
      <c r="AY293"/>
    </row>
    <row r="294" spans="50:51" x14ac:dyDescent="0.25">
      <c r="AX294"/>
      <c r="AY294"/>
    </row>
    <row r="295" spans="50:51" x14ac:dyDescent="0.25">
      <c r="AX295"/>
      <c r="AY295"/>
    </row>
    <row r="296" spans="50:51" x14ac:dyDescent="0.25">
      <c r="AX296"/>
      <c r="AY296"/>
    </row>
    <row r="297" spans="50:51" x14ac:dyDescent="0.25">
      <c r="AX297"/>
      <c r="AY297"/>
    </row>
    <row r="298" spans="50:51" x14ac:dyDescent="0.25">
      <c r="AX298"/>
      <c r="AY298"/>
    </row>
    <row r="299" spans="50:51" x14ac:dyDescent="0.25">
      <c r="AX299"/>
      <c r="AY299"/>
    </row>
    <row r="300" spans="50:51" x14ac:dyDescent="0.25">
      <c r="AX300"/>
      <c r="AY300"/>
    </row>
    <row r="301" spans="50:51" x14ac:dyDescent="0.25">
      <c r="AX301"/>
      <c r="AY301"/>
    </row>
    <row r="302" spans="50:51" x14ac:dyDescent="0.25">
      <c r="AX302"/>
      <c r="AY302"/>
    </row>
    <row r="303" spans="50:51" x14ac:dyDescent="0.25">
      <c r="AX303"/>
      <c r="AY303"/>
    </row>
    <row r="304" spans="50:51" x14ac:dyDescent="0.25">
      <c r="AX304"/>
      <c r="AY304"/>
    </row>
    <row r="305" spans="50:51" x14ac:dyDescent="0.25">
      <c r="AX305"/>
      <c r="AY305"/>
    </row>
    <row r="306" spans="50:51" x14ac:dyDescent="0.25">
      <c r="AX306"/>
      <c r="AY306"/>
    </row>
    <row r="307" spans="50:51" x14ac:dyDescent="0.25">
      <c r="AX307"/>
      <c r="AY307"/>
    </row>
    <row r="308" spans="50:51" x14ac:dyDescent="0.25">
      <c r="AX308"/>
      <c r="AY308"/>
    </row>
    <row r="309" spans="50:51" x14ac:dyDescent="0.25">
      <c r="AX309"/>
      <c r="AY309"/>
    </row>
    <row r="310" spans="50:51" x14ac:dyDescent="0.25">
      <c r="AX310"/>
      <c r="AY310"/>
    </row>
    <row r="311" spans="50:51" x14ac:dyDescent="0.25">
      <c r="AX311"/>
      <c r="AY311"/>
    </row>
    <row r="312" spans="50:51" x14ac:dyDescent="0.25">
      <c r="AX312"/>
      <c r="AY312"/>
    </row>
    <row r="313" spans="50:51" x14ac:dyDescent="0.25">
      <c r="AX313"/>
      <c r="AY313"/>
    </row>
    <row r="314" spans="50:51" x14ac:dyDescent="0.25">
      <c r="AX314"/>
      <c r="AY314"/>
    </row>
    <row r="315" spans="50:51" x14ac:dyDescent="0.25">
      <c r="AX315"/>
      <c r="AY315"/>
    </row>
    <row r="316" spans="50:51" x14ac:dyDescent="0.25">
      <c r="AX316"/>
      <c r="AY316"/>
    </row>
    <row r="317" spans="50:51" x14ac:dyDescent="0.25">
      <c r="AX317"/>
      <c r="AY317"/>
    </row>
    <row r="318" spans="50:51" x14ac:dyDescent="0.25">
      <c r="AX318"/>
      <c r="AY318"/>
    </row>
    <row r="319" spans="50:51" x14ac:dyDescent="0.25">
      <c r="AX319"/>
      <c r="AY319"/>
    </row>
    <row r="320" spans="50:51" x14ac:dyDescent="0.25">
      <c r="AX320"/>
      <c r="AY320"/>
    </row>
    <row r="321" spans="50:51" x14ac:dyDescent="0.25">
      <c r="AX321"/>
      <c r="AY321"/>
    </row>
    <row r="322" spans="50:51" x14ac:dyDescent="0.25">
      <c r="AX322"/>
      <c r="AY322"/>
    </row>
    <row r="323" spans="50:51" x14ac:dyDescent="0.25">
      <c r="AX323"/>
      <c r="AY323"/>
    </row>
    <row r="324" spans="50:51" x14ac:dyDescent="0.25">
      <c r="AX324"/>
      <c r="AY324"/>
    </row>
    <row r="325" spans="50:51" x14ac:dyDescent="0.25">
      <c r="AX325"/>
      <c r="AY325"/>
    </row>
    <row r="326" spans="50:51" x14ac:dyDescent="0.25">
      <c r="AX326"/>
      <c r="AY326"/>
    </row>
    <row r="327" spans="50:51" x14ac:dyDescent="0.25">
      <c r="AX327"/>
      <c r="AY327"/>
    </row>
    <row r="328" spans="50:51" x14ac:dyDescent="0.25">
      <c r="AX328"/>
      <c r="AY328"/>
    </row>
    <row r="329" spans="50:51" x14ac:dyDescent="0.25">
      <c r="AX329"/>
      <c r="AY329"/>
    </row>
    <row r="330" spans="50:51" x14ac:dyDescent="0.25">
      <c r="AX330"/>
      <c r="AY330"/>
    </row>
    <row r="331" spans="50:51" x14ac:dyDescent="0.25">
      <c r="AX331"/>
      <c r="AY331"/>
    </row>
    <row r="332" spans="50:51" x14ac:dyDescent="0.25">
      <c r="AX332"/>
      <c r="AY332"/>
    </row>
    <row r="333" spans="50:51" x14ac:dyDescent="0.25">
      <c r="AX333"/>
      <c r="AY333"/>
    </row>
    <row r="334" spans="50:51" x14ac:dyDescent="0.25">
      <c r="AX334"/>
      <c r="AY334"/>
    </row>
    <row r="335" spans="50:51" x14ac:dyDescent="0.25">
      <c r="AX335"/>
      <c r="AY335"/>
    </row>
    <row r="336" spans="50:51" x14ac:dyDescent="0.25">
      <c r="AX336"/>
      <c r="AY336"/>
    </row>
    <row r="337" spans="50:51" x14ac:dyDescent="0.25">
      <c r="AX337"/>
      <c r="AY337"/>
    </row>
    <row r="338" spans="50:51" x14ac:dyDescent="0.25">
      <c r="AX338"/>
      <c r="AY338"/>
    </row>
    <row r="339" spans="50:51" x14ac:dyDescent="0.25">
      <c r="AX339"/>
      <c r="AY339"/>
    </row>
    <row r="340" spans="50:51" x14ac:dyDescent="0.25">
      <c r="AX340"/>
      <c r="AY340"/>
    </row>
    <row r="341" spans="50:51" x14ac:dyDescent="0.25">
      <c r="AX341"/>
      <c r="AY341"/>
    </row>
    <row r="342" spans="50:51" x14ac:dyDescent="0.25">
      <c r="AX342"/>
      <c r="AY342"/>
    </row>
    <row r="343" spans="50:51" x14ac:dyDescent="0.25">
      <c r="AX343"/>
      <c r="AY343"/>
    </row>
    <row r="344" spans="50:51" x14ac:dyDescent="0.25">
      <c r="AX344"/>
      <c r="AY344"/>
    </row>
    <row r="345" spans="50:51" x14ac:dyDescent="0.25">
      <c r="AX345"/>
      <c r="AY345"/>
    </row>
    <row r="346" spans="50:51" x14ac:dyDescent="0.25">
      <c r="AX346"/>
      <c r="AY346"/>
    </row>
    <row r="347" spans="50:51" x14ac:dyDescent="0.25">
      <c r="AX347"/>
      <c r="AY347"/>
    </row>
    <row r="348" spans="50:51" x14ac:dyDescent="0.25">
      <c r="AX348"/>
      <c r="AY348"/>
    </row>
    <row r="349" spans="50:51" x14ac:dyDescent="0.25">
      <c r="AX349"/>
      <c r="AY349"/>
    </row>
    <row r="350" spans="50:51" x14ac:dyDescent="0.25">
      <c r="AX350"/>
      <c r="AY350"/>
    </row>
    <row r="351" spans="50:51" x14ac:dyDescent="0.25">
      <c r="AX351"/>
      <c r="AY351"/>
    </row>
    <row r="352" spans="50:51" x14ac:dyDescent="0.25">
      <c r="AX352"/>
      <c r="AY352"/>
    </row>
    <row r="353" spans="50:51" x14ac:dyDescent="0.25">
      <c r="AX353"/>
      <c r="AY353"/>
    </row>
    <row r="354" spans="50:51" x14ac:dyDescent="0.25">
      <c r="AX354"/>
      <c r="AY354"/>
    </row>
    <row r="355" spans="50:51" x14ac:dyDescent="0.25">
      <c r="AX355"/>
      <c r="AY355"/>
    </row>
    <row r="356" spans="50:51" x14ac:dyDescent="0.25">
      <c r="AX356"/>
      <c r="AY356"/>
    </row>
    <row r="357" spans="50:51" x14ac:dyDescent="0.25">
      <c r="AX357"/>
      <c r="AY357"/>
    </row>
    <row r="358" spans="50:51" x14ac:dyDescent="0.25">
      <c r="AX358"/>
      <c r="AY358"/>
    </row>
    <row r="359" spans="50:51" x14ac:dyDescent="0.25">
      <c r="AX359"/>
      <c r="AY359"/>
    </row>
    <row r="360" spans="50:51" x14ac:dyDescent="0.25">
      <c r="AX360"/>
      <c r="AY360"/>
    </row>
    <row r="361" spans="50:51" x14ac:dyDescent="0.25">
      <c r="AX361"/>
      <c r="AY361"/>
    </row>
    <row r="362" spans="50:51" x14ac:dyDescent="0.25">
      <c r="AX362"/>
      <c r="AY362"/>
    </row>
    <row r="363" spans="50:51" x14ac:dyDescent="0.25">
      <c r="AX363"/>
      <c r="AY363"/>
    </row>
    <row r="364" spans="50:51" x14ac:dyDescent="0.25">
      <c r="AX364"/>
      <c r="AY364"/>
    </row>
    <row r="365" spans="50:51" x14ac:dyDescent="0.25">
      <c r="AX365"/>
      <c r="AY365"/>
    </row>
    <row r="366" spans="50:51" x14ac:dyDescent="0.25">
      <c r="AX366"/>
      <c r="AY366"/>
    </row>
    <row r="367" spans="50:51" x14ac:dyDescent="0.25">
      <c r="AX367"/>
      <c r="AY367"/>
    </row>
    <row r="368" spans="50:51" x14ac:dyDescent="0.25">
      <c r="AX368"/>
      <c r="AY368"/>
    </row>
    <row r="369" spans="50:51" x14ac:dyDescent="0.25">
      <c r="AX369"/>
      <c r="AY369"/>
    </row>
    <row r="370" spans="50:51" x14ac:dyDescent="0.25">
      <c r="AX370"/>
      <c r="AY370"/>
    </row>
    <row r="371" spans="50:51" x14ac:dyDescent="0.25">
      <c r="AX371"/>
      <c r="AY371"/>
    </row>
    <row r="372" spans="50:51" x14ac:dyDescent="0.25">
      <c r="AX372"/>
      <c r="AY372"/>
    </row>
    <row r="373" spans="50:51" x14ac:dyDescent="0.25">
      <c r="AX373"/>
      <c r="AY373"/>
    </row>
    <row r="374" spans="50:51" x14ac:dyDescent="0.25">
      <c r="AX374"/>
      <c r="AY374"/>
    </row>
    <row r="375" spans="50:51" x14ac:dyDescent="0.25">
      <c r="AX375"/>
      <c r="AY375"/>
    </row>
    <row r="376" spans="50:51" x14ac:dyDescent="0.25">
      <c r="AX376"/>
      <c r="AY376"/>
    </row>
    <row r="377" spans="50:51" x14ac:dyDescent="0.25">
      <c r="AX377"/>
      <c r="AY377"/>
    </row>
    <row r="378" spans="50:51" x14ac:dyDescent="0.25">
      <c r="AX378"/>
      <c r="AY378"/>
    </row>
    <row r="379" spans="50:51" x14ac:dyDescent="0.25">
      <c r="AX379"/>
      <c r="AY379"/>
    </row>
    <row r="380" spans="50:51" x14ac:dyDescent="0.25">
      <c r="AX380"/>
      <c r="AY380"/>
    </row>
    <row r="381" spans="50:51" x14ac:dyDescent="0.25">
      <c r="AX381"/>
      <c r="AY381"/>
    </row>
    <row r="382" spans="50:51" x14ac:dyDescent="0.25">
      <c r="AX382"/>
      <c r="AY382"/>
    </row>
    <row r="383" spans="50:51" x14ac:dyDescent="0.25">
      <c r="AX383"/>
      <c r="AY383"/>
    </row>
    <row r="384" spans="50:51" x14ac:dyDescent="0.25">
      <c r="AX384"/>
      <c r="AY384"/>
    </row>
    <row r="385" spans="50:51" x14ac:dyDescent="0.25">
      <c r="AX385"/>
      <c r="AY385"/>
    </row>
    <row r="386" spans="50:51" x14ac:dyDescent="0.25">
      <c r="AX386"/>
      <c r="AY386"/>
    </row>
    <row r="387" spans="50:51" x14ac:dyDescent="0.25">
      <c r="AX387"/>
      <c r="AY387"/>
    </row>
    <row r="388" spans="50:51" x14ac:dyDescent="0.25">
      <c r="AX388"/>
      <c r="AY388"/>
    </row>
    <row r="389" spans="50:51" x14ac:dyDescent="0.25">
      <c r="AX389"/>
      <c r="AY389"/>
    </row>
    <row r="390" spans="50:51" x14ac:dyDescent="0.25">
      <c r="AX390"/>
      <c r="AY390"/>
    </row>
    <row r="391" spans="50:51" x14ac:dyDescent="0.25">
      <c r="AX391"/>
      <c r="AY391"/>
    </row>
    <row r="392" spans="50:51" x14ac:dyDescent="0.25">
      <c r="AX392"/>
      <c r="AY392"/>
    </row>
    <row r="393" spans="50:51" x14ac:dyDescent="0.25">
      <c r="AX393"/>
      <c r="AY393"/>
    </row>
    <row r="394" spans="50:51" x14ac:dyDescent="0.25">
      <c r="AX394"/>
      <c r="AY394"/>
    </row>
    <row r="395" spans="50:51" x14ac:dyDescent="0.25">
      <c r="AX395"/>
      <c r="AY395"/>
    </row>
    <row r="396" spans="50:51" x14ac:dyDescent="0.25">
      <c r="AX396"/>
      <c r="AY396"/>
    </row>
    <row r="397" spans="50:51" x14ac:dyDescent="0.25">
      <c r="AX397"/>
      <c r="AY397"/>
    </row>
    <row r="398" spans="50:51" x14ac:dyDescent="0.25">
      <c r="AX398"/>
      <c r="AY398"/>
    </row>
    <row r="399" spans="50:51" x14ac:dyDescent="0.25">
      <c r="AX399"/>
      <c r="AY399"/>
    </row>
    <row r="400" spans="50:51" x14ac:dyDescent="0.25">
      <c r="AX400"/>
      <c r="AY400"/>
    </row>
    <row r="401" spans="50:51" x14ac:dyDescent="0.25">
      <c r="AX401"/>
      <c r="AY401"/>
    </row>
    <row r="402" spans="50:51" x14ac:dyDescent="0.25">
      <c r="AX402"/>
      <c r="AY402"/>
    </row>
    <row r="403" spans="50:51" x14ac:dyDescent="0.25">
      <c r="AX403"/>
      <c r="AY403"/>
    </row>
    <row r="404" spans="50:51" x14ac:dyDescent="0.25">
      <c r="AX404"/>
      <c r="AY404"/>
    </row>
    <row r="405" spans="50:51" x14ac:dyDescent="0.25">
      <c r="AX405"/>
      <c r="AY405"/>
    </row>
    <row r="406" spans="50:51" x14ac:dyDescent="0.25">
      <c r="AX406"/>
      <c r="AY406"/>
    </row>
    <row r="407" spans="50:51" x14ac:dyDescent="0.25">
      <c r="AX407"/>
      <c r="AY407"/>
    </row>
    <row r="408" spans="50:51" x14ac:dyDescent="0.25">
      <c r="AX408"/>
      <c r="AY408"/>
    </row>
    <row r="409" spans="50:51" x14ac:dyDescent="0.25">
      <c r="AX409"/>
      <c r="AY409"/>
    </row>
    <row r="410" spans="50:51" x14ac:dyDescent="0.25">
      <c r="AX410"/>
      <c r="AY410"/>
    </row>
    <row r="411" spans="50:51" x14ac:dyDescent="0.25">
      <c r="AX411"/>
      <c r="AY411"/>
    </row>
    <row r="412" spans="50:51" x14ac:dyDescent="0.25">
      <c r="AX412"/>
      <c r="AY412"/>
    </row>
    <row r="413" spans="50:51" x14ac:dyDescent="0.25">
      <c r="AX413"/>
      <c r="AY413"/>
    </row>
    <row r="414" spans="50:51" x14ac:dyDescent="0.25">
      <c r="AX414"/>
      <c r="AY414"/>
    </row>
    <row r="415" spans="50:51" x14ac:dyDescent="0.25">
      <c r="AX415"/>
      <c r="AY415"/>
    </row>
    <row r="416" spans="50:51" x14ac:dyDescent="0.25">
      <c r="AX416"/>
      <c r="AY416"/>
    </row>
    <row r="417" spans="50:51" x14ac:dyDescent="0.25">
      <c r="AX417"/>
      <c r="AY417"/>
    </row>
    <row r="418" spans="50:51" x14ac:dyDescent="0.25">
      <c r="AX418"/>
      <c r="AY418"/>
    </row>
    <row r="419" spans="50:51" x14ac:dyDescent="0.25">
      <c r="AX419"/>
      <c r="AY419"/>
    </row>
    <row r="420" spans="50:51" x14ac:dyDescent="0.25">
      <c r="AX420"/>
      <c r="AY420"/>
    </row>
    <row r="421" spans="50:51" x14ac:dyDescent="0.25">
      <c r="AX421"/>
      <c r="AY421"/>
    </row>
    <row r="422" spans="50:51" x14ac:dyDescent="0.25">
      <c r="AX422"/>
      <c r="AY422"/>
    </row>
    <row r="423" spans="50:51" x14ac:dyDescent="0.25">
      <c r="AX423"/>
      <c r="AY423"/>
    </row>
    <row r="424" spans="50:51" x14ac:dyDescent="0.25">
      <c r="AX424"/>
      <c r="AY424"/>
    </row>
    <row r="425" spans="50:51" x14ac:dyDescent="0.25">
      <c r="AX425"/>
      <c r="AY425"/>
    </row>
    <row r="426" spans="50:51" x14ac:dyDescent="0.25">
      <c r="AX426"/>
      <c r="AY426"/>
    </row>
    <row r="427" spans="50:51" x14ac:dyDescent="0.25">
      <c r="AX427"/>
      <c r="AY427"/>
    </row>
    <row r="428" spans="50:51" x14ac:dyDescent="0.25">
      <c r="AX428"/>
      <c r="AY428"/>
    </row>
    <row r="429" spans="50:51" x14ac:dyDescent="0.25">
      <c r="AX429"/>
      <c r="AY429"/>
    </row>
    <row r="430" spans="50:51" x14ac:dyDescent="0.25">
      <c r="AX430"/>
      <c r="AY430"/>
    </row>
    <row r="431" spans="50:51" x14ac:dyDescent="0.25">
      <c r="AX431"/>
      <c r="AY431"/>
    </row>
    <row r="432" spans="50:51" x14ac:dyDescent="0.25">
      <c r="AX432"/>
      <c r="AY432"/>
    </row>
    <row r="433" spans="50:51" x14ac:dyDescent="0.25">
      <c r="AX433"/>
      <c r="AY433"/>
    </row>
    <row r="434" spans="50:51" x14ac:dyDescent="0.25">
      <c r="AX434"/>
      <c r="AY434"/>
    </row>
    <row r="435" spans="50:51" x14ac:dyDescent="0.25">
      <c r="AX435"/>
      <c r="AY435"/>
    </row>
    <row r="436" spans="50:51" x14ac:dyDescent="0.25">
      <c r="AX436"/>
      <c r="AY436"/>
    </row>
    <row r="437" spans="50:51" x14ac:dyDescent="0.25">
      <c r="AX437"/>
      <c r="AY437"/>
    </row>
    <row r="438" spans="50:51" x14ac:dyDescent="0.25">
      <c r="AX438"/>
      <c r="AY438"/>
    </row>
    <row r="439" spans="50:51" x14ac:dyDescent="0.25">
      <c r="AX439"/>
      <c r="AY439"/>
    </row>
    <row r="440" spans="50:51" x14ac:dyDescent="0.25">
      <c r="AX440"/>
      <c r="AY440"/>
    </row>
    <row r="441" spans="50:51" x14ac:dyDescent="0.25">
      <c r="AX441"/>
      <c r="AY441"/>
    </row>
    <row r="442" spans="50:51" x14ac:dyDescent="0.25">
      <c r="AX442"/>
      <c r="AY442"/>
    </row>
    <row r="443" spans="50:51" x14ac:dyDescent="0.25">
      <c r="AX443"/>
      <c r="AY443"/>
    </row>
    <row r="444" spans="50:51" x14ac:dyDescent="0.25">
      <c r="AX444"/>
      <c r="AY444"/>
    </row>
    <row r="445" spans="50:51" x14ac:dyDescent="0.25">
      <c r="AX445"/>
      <c r="AY445"/>
    </row>
    <row r="446" spans="50:51" x14ac:dyDescent="0.25">
      <c r="AX446"/>
      <c r="AY446"/>
    </row>
    <row r="447" spans="50:51" x14ac:dyDescent="0.25">
      <c r="AX447"/>
      <c r="AY447"/>
    </row>
    <row r="448" spans="50:51" x14ac:dyDescent="0.25">
      <c r="AX448"/>
      <c r="AY448"/>
    </row>
    <row r="449" spans="50:51" x14ac:dyDescent="0.25">
      <c r="AX449"/>
      <c r="AY449"/>
    </row>
    <row r="450" spans="50:51" x14ac:dyDescent="0.25">
      <c r="AX450"/>
      <c r="AY450"/>
    </row>
    <row r="451" spans="50:51" x14ac:dyDescent="0.25">
      <c r="AX451"/>
      <c r="AY451"/>
    </row>
    <row r="452" spans="50:51" x14ac:dyDescent="0.25">
      <c r="AX452"/>
      <c r="AY452"/>
    </row>
    <row r="453" spans="50:51" x14ac:dyDescent="0.25">
      <c r="AX453"/>
      <c r="AY453"/>
    </row>
    <row r="454" spans="50:51" x14ac:dyDescent="0.25">
      <c r="AX454"/>
      <c r="AY454"/>
    </row>
    <row r="455" spans="50:51" x14ac:dyDescent="0.25">
      <c r="AX455"/>
      <c r="AY455"/>
    </row>
    <row r="456" spans="50:51" x14ac:dyDescent="0.25">
      <c r="AX456"/>
      <c r="AY456"/>
    </row>
    <row r="457" spans="50:51" x14ac:dyDescent="0.25">
      <c r="AX457"/>
      <c r="AY457"/>
    </row>
    <row r="458" spans="50:51" x14ac:dyDescent="0.25">
      <c r="AX458"/>
      <c r="AY458"/>
    </row>
    <row r="459" spans="50:51" x14ac:dyDescent="0.25">
      <c r="AX459"/>
      <c r="AY459"/>
    </row>
    <row r="460" spans="50:51" x14ac:dyDescent="0.25">
      <c r="AX460"/>
      <c r="AY460"/>
    </row>
    <row r="461" spans="50:51" x14ac:dyDescent="0.25">
      <c r="AX461"/>
      <c r="AY461"/>
    </row>
    <row r="462" spans="50:51" x14ac:dyDescent="0.25">
      <c r="AX462"/>
      <c r="AY462"/>
    </row>
    <row r="463" spans="50:51" x14ac:dyDescent="0.25">
      <c r="AX463"/>
      <c r="AY463"/>
    </row>
    <row r="464" spans="50:51" x14ac:dyDescent="0.25">
      <c r="AX464"/>
      <c r="AY464"/>
    </row>
    <row r="465" spans="50:51" x14ac:dyDescent="0.25">
      <c r="AX465"/>
      <c r="AY465"/>
    </row>
    <row r="466" spans="50:51" x14ac:dyDescent="0.25">
      <c r="AX466"/>
      <c r="AY466"/>
    </row>
    <row r="467" spans="50:51" x14ac:dyDescent="0.25">
      <c r="AX467"/>
      <c r="AY467"/>
    </row>
    <row r="468" spans="50:51" x14ac:dyDescent="0.25">
      <c r="AX468"/>
      <c r="AY468"/>
    </row>
    <row r="469" spans="50:51" x14ac:dyDescent="0.25">
      <c r="AX469"/>
      <c r="AY469"/>
    </row>
    <row r="470" spans="50:51" x14ac:dyDescent="0.25">
      <c r="AX470"/>
      <c r="AY470"/>
    </row>
    <row r="471" spans="50:51" x14ac:dyDescent="0.25">
      <c r="AX471"/>
      <c r="AY471"/>
    </row>
    <row r="472" spans="50:51" x14ac:dyDescent="0.25">
      <c r="AX472"/>
      <c r="AY472"/>
    </row>
    <row r="473" spans="50:51" x14ac:dyDescent="0.25">
      <c r="AX473"/>
      <c r="AY473"/>
    </row>
    <row r="474" spans="50:51" x14ac:dyDescent="0.25">
      <c r="AX474"/>
      <c r="AY474"/>
    </row>
    <row r="475" spans="50:51" x14ac:dyDescent="0.25">
      <c r="AX475"/>
      <c r="AY475"/>
    </row>
    <row r="476" spans="50:51" x14ac:dyDescent="0.25">
      <c r="AX476"/>
      <c r="AY476"/>
    </row>
    <row r="477" spans="50:51" x14ac:dyDescent="0.25">
      <c r="AX477"/>
      <c r="AY477"/>
    </row>
    <row r="478" spans="50:51" x14ac:dyDescent="0.25">
      <c r="AX478"/>
      <c r="AY478"/>
    </row>
    <row r="479" spans="50:51" x14ac:dyDescent="0.25">
      <c r="AX479"/>
      <c r="AY479"/>
    </row>
    <row r="480" spans="50:51" x14ac:dyDescent="0.25">
      <c r="AX480"/>
      <c r="AY480"/>
    </row>
    <row r="481" spans="50:51" x14ac:dyDescent="0.25">
      <c r="AX481"/>
      <c r="AY481"/>
    </row>
    <row r="482" spans="50:51" x14ac:dyDescent="0.25">
      <c r="AX482"/>
      <c r="AY482"/>
    </row>
    <row r="483" spans="50:51" x14ac:dyDescent="0.25">
      <c r="AX483"/>
      <c r="AY483"/>
    </row>
    <row r="484" spans="50:51" x14ac:dyDescent="0.25">
      <c r="AX484"/>
      <c r="AY484"/>
    </row>
    <row r="485" spans="50:51" x14ac:dyDescent="0.25">
      <c r="AX485"/>
      <c r="AY485"/>
    </row>
    <row r="486" spans="50:51" x14ac:dyDescent="0.25">
      <c r="AX486"/>
      <c r="AY486"/>
    </row>
    <row r="487" spans="50:51" x14ac:dyDescent="0.25">
      <c r="AX487"/>
      <c r="AY487"/>
    </row>
    <row r="488" spans="50:51" x14ac:dyDescent="0.25">
      <c r="AX488"/>
      <c r="AY488"/>
    </row>
    <row r="489" spans="50:51" x14ac:dyDescent="0.25">
      <c r="AX489"/>
      <c r="AY489"/>
    </row>
    <row r="490" spans="50:51" x14ac:dyDescent="0.25">
      <c r="AX490"/>
      <c r="AY490"/>
    </row>
    <row r="491" spans="50:51" x14ac:dyDescent="0.25">
      <c r="AX491"/>
      <c r="AY491"/>
    </row>
    <row r="492" spans="50:51" x14ac:dyDescent="0.25">
      <c r="AX492"/>
      <c r="AY492"/>
    </row>
    <row r="493" spans="50:51" x14ac:dyDescent="0.25">
      <c r="AX493"/>
      <c r="AY493"/>
    </row>
    <row r="494" spans="50:51" x14ac:dyDescent="0.25">
      <c r="AX494"/>
      <c r="AY494"/>
    </row>
    <row r="495" spans="50:51" x14ac:dyDescent="0.25">
      <c r="AX495"/>
      <c r="AY495"/>
    </row>
    <row r="496" spans="50:51" x14ac:dyDescent="0.25">
      <c r="AX496"/>
      <c r="AY496"/>
    </row>
    <row r="497" spans="50:51" x14ac:dyDescent="0.25">
      <c r="AX497"/>
      <c r="AY497"/>
    </row>
    <row r="498" spans="50:51" x14ac:dyDescent="0.25">
      <c r="AX498"/>
      <c r="AY498"/>
    </row>
    <row r="499" spans="50:51" x14ac:dyDescent="0.25">
      <c r="AX499"/>
      <c r="AY499"/>
    </row>
    <row r="500" spans="50:51" x14ac:dyDescent="0.25">
      <c r="AX500"/>
      <c r="AY500"/>
    </row>
    <row r="501" spans="50:51" x14ac:dyDescent="0.25">
      <c r="AX501"/>
      <c r="AY501"/>
    </row>
    <row r="502" spans="50:51" x14ac:dyDescent="0.25">
      <c r="AX502"/>
      <c r="AY502"/>
    </row>
    <row r="503" spans="50:51" x14ac:dyDescent="0.25">
      <c r="AX503"/>
      <c r="AY503"/>
    </row>
    <row r="504" spans="50:51" x14ac:dyDescent="0.25">
      <c r="AX504"/>
      <c r="AY504"/>
    </row>
    <row r="505" spans="50:51" x14ac:dyDescent="0.25">
      <c r="AX505"/>
      <c r="AY505"/>
    </row>
    <row r="506" spans="50:51" x14ac:dyDescent="0.25">
      <c r="AX506"/>
      <c r="AY506"/>
    </row>
    <row r="507" spans="50:51" x14ac:dyDescent="0.25">
      <c r="AX507"/>
      <c r="AY507"/>
    </row>
    <row r="508" spans="50:51" x14ac:dyDescent="0.25">
      <c r="AX508"/>
      <c r="AY508"/>
    </row>
    <row r="509" spans="50:51" x14ac:dyDescent="0.25">
      <c r="AX509"/>
      <c r="AY509"/>
    </row>
    <row r="510" spans="50:51" x14ac:dyDescent="0.25">
      <c r="AX510"/>
      <c r="AY510"/>
    </row>
    <row r="511" spans="50:51" x14ac:dyDescent="0.25">
      <c r="AX511"/>
      <c r="AY511"/>
    </row>
    <row r="512" spans="50:51" x14ac:dyDescent="0.25">
      <c r="AX512"/>
      <c r="AY512"/>
    </row>
    <row r="513" spans="50:51" x14ac:dyDescent="0.25">
      <c r="AX513"/>
      <c r="AY513"/>
    </row>
    <row r="514" spans="50:51" x14ac:dyDescent="0.25">
      <c r="AX514"/>
      <c r="AY514"/>
    </row>
    <row r="515" spans="50:51" x14ac:dyDescent="0.25">
      <c r="AX515"/>
      <c r="AY515"/>
    </row>
    <row r="516" spans="50:51" x14ac:dyDescent="0.25">
      <c r="AX516"/>
      <c r="AY516"/>
    </row>
    <row r="517" spans="50:51" x14ac:dyDescent="0.25">
      <c r="AX517"/>
      <c r="AY517"/>
    </row>
    <row r="518" spans="50:51" x14ac:dyDescent="0.25">
      <c r="AX518"/>
      <c r="AY518"/>
    </row>
    <row r="519" spans="50:51" x14ac:dyDescent="0.25">
      <c r="AX519"/>
      <c r="AY519"/>
    </row>
    <row r="520" spans="50:51" x14ac:dyDescent="0.25">
      <c r="AX520"/>
      <c r="AY520"/>
    </row>
    <row r="521" spans="50:51" x14ac:dyDescent="0.25">
      <c r="AX521"/>
      <c r="AY521"/>
    </row>
    <row r="522" spans="50:51" x14ac:dyDescent="0.25">
      <c r="AX522"/>
      <c r="AY522"/>
    </row>
    <row r="523" spans="50:51" x14ac:dyDescent="0.25">
      <c r="AX523"/>
      <c r="AY523"/>
    </row>
    <row r="524" spans="50:51" x14ac:dyDescent="0.25">
      <c r="AX524"/>
      <c r="AY524"/>
    </row>
    <row r="525" spans="50:51" x14ac:dyDescent="0.25">
      <c r="AX525"/>
      <c r="AY525"/>
    </row>
    <row r="526" spans="50:51" x14ac:dyDescent="0.25">
      <c r="AX526"/>
      <c r="AY526"/>
    </row>
    <row r="527" spans="50:51" x14ac:dyDescent="0.25">
      <c r="AX527"/>
      <c r="AY527"/>
    </row>
    <row r="528" spans="50:51" x14ac:dyDescent="0.25">
      <c r="AX528"/>
      <c r="AY528"/>
    </row>
    <row r="529" spans="50:51" x14ac:dyDescent="0.25">
      <c r="AX529"/>
      <c r="AY529"/>
    </row>
    <row r="530" spans="50:51" x14ac:dyDescent="0.25">
      <c r="AX530"/>
      <c r="AY530"/>
    </row>
    <row r="531" spans="50:51" x14ac:dyDescent="0.25">
      <c r="AX531"/>
      <c r="AY531"/>
    </row>
    <row r="532" spans="50:51" x14ac:dyDescent="0.25">
      <c r="AX532"/>
      <c r="AY532"/>
    </row>
    <row r="533" spans="50:51" x14ac:dyDescent="0.25">
      <c r="AX533"/>
      <c r="AY533"/>
    </row>
    <row r="534" spans="50:51" x14ac:dyDescent="0.25">
      <c r="AX534"/>
      <c r="AY534"/>
    </row>
    <row r="535" spans="50:51" x14ac:dyDescent="0.25">
      <c r="AX535"/>
      <c r="AY535"/>
    </row>
    <row r="536" spans="50:51" x14ac:dyDescent="0.25">
      <c r="AX536"/>
      <c r="AY536"/>
    </row>
    <row r="537" spans="50:51" x14ac:dyDescent="0.25">
      <c r="AX537"/>
      <c r="AY537"/>
    </row>
    <row r="538" spans="50:51" x14ac:dyDescent="0.25">
      <c r="AX538"/>
      <c r="AY538"/>
    </row>
    <row r="539" spans="50:51" x14ac:dyDescent="0.25">
      <c r="AX539"/>
      <c r="AY539"/>
    </row>
    <row r="540" spans="50:51" x14ac:dyDescent="0.25">
      <c r="AX540"/>
      <c r="AY540"/>
    </row>
    <row r="541" spans="50:51" x14ac:dyDescent="0.25">
      <c r="AX541"/>
      <c r="AY541"/>
    </row>
    <row r="542" spans="50:51" x14ac:dyDescent="0.25">
      <c r="AX542"/>
      <c r="AY542"/>
    </row>
    <row r="543" spans="50:51" x14ac:dyDescent="0.25">
      <c r="AX543"/>
      <c r="AY543"/>
    </row>
    <row r="544" spans="50:51" x14ac:dyDescent="0.25">
      <c r="AX544"/>
      <c r="AY544"/>
    </row>
    <row r="545" spans="50:51" x14ac:dyDescent="0.25">
      <c r="AX545"/>
      <c r="AY545"/>
    </row>
    <row r="546" spans="50:51" x14ac:dyDescent="0.25">
      <c r="AX546"/>
      <c r="AY546"/>
    </row>
    <row r="547" spans="50:51" x14ac:dyDescent="0.25">
      <c r="AX547"/>
      <c r="AY547"/>
    </row>
    <row r="548" spans="50:51" x14ac:dyDescent="0.25">
      <c r="AX548"/>
      <c r="AY548"/>
    </row>
    <row r="549" spans="50:51" x14ac:dyDescent="0.25">
      <c r="AX549"/>
      <c r="AY549"/>
    </row>
    <row r="550" spans="50:51" x14ac:dyDescent="0.25">
      <c r="AX550"/>
      <c r="AY550"/>
    </row>
    <row r="551" spans="50:51" x14ac:dyDescent="0.25">
      <c r="AX551"/>
      <c r="AY551"/>
    </row>
    <row r="552" spans="50:51" x14ac:dyDescent="0.25">
      <c r="AX552"/>
      <c r="AY552"/>
    </row>
    <row r="553" spans="50:51" x14ac:dyDescent="0.25">
      <c r="AX553"/>
      <c r="AY553"/>
    </row>
    <row r="554" spans="50:51" x14ac:dyDescent="0.25">
      <c r="AX554"/>
      <c r="AY554"/>
    </row>
    <row r="555" spans="50:51" x14ac:dyDescent="0.25">
      <c r="AX555"/>
      <c r="AY555"/>
    </row>
    <row r="556" spans="50:51" x14ac:dyDescent="0.25">
      <c r="AX556"/>
      <c r="AY556"/>
    </row>
    <row r="557" spans="50:51" x14ac:dyDescent="0.25">
      <c r="AX557"/>
      <c r="AY557"/>
    </row>
    <row r="558" spans="50:51" x14ac:dyDescent="0.25">
      <c r="AX558"/>
      <c r="AY558"/>
    </row>
    <row r="559" spans="50:51" x14ac:dyDescent="0.25">
      <c r="AX559"/>
      <c r="AY559"/>
    </row>
    <row r="560" spans="50:51" x14ac:dyDescent="0.25">
      <c r="AX560"/>
      <c r="AY560"/>
    </row>
    <row r="561" spans="50:51" x14ac:dyDescent="0.25">
      <c r="AX561"/>
      <c r="AY561"/>
    </row>
    <row r="562" spans="50:51" x14ac:dyDescent="0.25">
      <c r="AX562"/>
      <c r="AY562"/>
    </row>
    <row r="563" spans="50:51" x14ac:dyDescent="0.25">
      <c r="AX563"/>
      <c r="AY563"/>
    </row>
    <row r="564" spans="50:51" x14ac:dyDescent="0.25">
      <c r="AX564"/>
      <c r="AY564"/>
    </row>
    <row r="565" spans="50:51" x14ac:dyDescent="0.25">
      <c r="AX565"/>
      <c r="AY565"/>
    </row>
    <row r="566" spans="50:51" x14ac:dyDescent="0.25">
      <c r="AX566"/>
      <c r="AY566"/>
    </row>
    <row r="567" spans="50:51" x14ac:dyDescent="0.25">
      <c r="AX567"/>
      <c r="AY567"/>
    </row>
    <row r="568" spans="50:51" x14ac:dyDescent="0.25">
      <c r="AX568"/>
      <c r="AY568"/>
    </row>
    <row r="569" spans="50:51" x14ac:dyDescent="0.25">
      <c r="AX569"/>
      <c r="AY569"/>
    </row>
    <row r="570" spans="50:51" x14ac:dyDescent="0.25">
      <c r="AX570"/>
      <c r="AY570"/>
    </row>
    <row r="571" spans="50:51" x14ac:dyDescent="0.25">
      <c r="AX571"/>
      <c r="AY571"/>
    </row>
    <row r="572" spans="50:51" x14ac:dyDescent="0.25">
      <c r="AX572"/>
      <c r="AY572"/>
    </row>
    <row r="573" spans="50:51" x14ac:dyDescent="0.25">
      <c r="AX573"/>
      <c r="AY573"/>
    </row>
    <row r="574" spans="50:51" x14ac:dyDescent="0.25">
      <c r="AX574"/>
      <c r="AY574"/>
    </row>
    <row r="575" spans="50:51" x14ac:dyDescent="0.25">
      <c r="AX575"/>
      <c r="AY575"/>
    </row>
    <row r="576" spans="50:51" x14ac:dyDescent="0.25">
      <c r="AX576"/>
      <c r="AY576"/>
    </row>
    <row r="577" spans="50:51" x14ac:dyDescent="0.25">
      <c r="AX577"/>
      <c r="AY577"/>
    </row>
    <row r="578" spans="50:51" x14ac:dyDescent="0.25">
      <c r="AX578"/>
      <c r="AY578"/>
    </row>
    <row r="579" spans="50:51" x14ac:dyDescent="0.25">
      <c r="AX579"/>
      <c r="AY579"/>
    </row>
    <row r="580" spans="50:51" x14ac:dyDescent="0.25">
      <c r="AX580"/>
      <c r="AY580"/>
    </row>
    <row r="581" spans="50:51" x14ac:dyDescent="0.25">
      <c r="AX581"/>
      <c r="AY581"/>
    </row>
    <row r="582" spans="50:51" x14ac:dyDescent="0.25">
      <c r="AX582"/>
      <c r="AY582"/>
    </row>
    <row r="583" spans="50:51" x14ac:dyDescent="0.25">
      <c r="AX583"/>
      <c r="AY583"/>
    </row>
    <row r="584" spans="50:51" x14ac:dyDescent="0.25">
      <c r="AX584"/>
      <c r="AY584"/>
    </row>
    <row r="585" spans="50:51" x14ac:dyDescent="0.25">
      <c r="AX585"/>
      <c r="AY585"/>
    </row>
    <row r="586" spans="50:51" x14ac:dyDescent="0.25">
      <c r="AX586"/>
      <c r="AY586"/>
    </row>
    <row r="587" spans="50:51" x14ac:dyDescent="0.25">
      <c r="AX587"/>
      <c r="AY587"/>
    </row>
    <row r="588" spans="50:51" x14ac:dyDescent="0.25">
      <c r="AX588"/>
      <c r="AY588"/>
    </row>
    <row r="589" spans="50:51" x14ac:dyDescent="0.25">
      <c r="AX589"/>
      <c r="AY589"/>
    </row>
    <row r="590" spans="50:51" x14ac:dyDescent="0.25">
      <c r="AX590"/>
      <c r="AY590"/>
    </row>
    <row r="591" spans="50:51" x14ac:dyDescent="0.25">
      <c r="AX591"/>
      <c r="AY591"/>
    </row>
    <row r="592" spans="50:51" x14ac:dyDescent="0.25">
      <c r="AX592"/>
      <c r="AY592"/>
    </row>
    <row r="593" spans="50:51" x14ac:dyDescent="0.25">
      <c r="AX593"/>
      <c r="AY593"/>
    </row>
    <row r="594" spans="50:51" x14ac:dyDescent="0.25">
      <c r="AX594"/>
      <c r="AY594"/>
    </row>
    <row r="595" spans="50:51" x14ac:dyDescent="0.25">
      <c r="AX595"/>
      <c r="AY595"/>
    </row>
    <row r="596" spans="50:51" x14ac:dyDescent="0.25">
      <c r="AX596"/>
      <c r="AY596"/>
    </row>
    <row r="597" spans="50:51" x14ac:dyDescent="0.25">
      <c r="AX597"/>
      <c r="AY597"/>
    </row>
    <row r="598" spans="50:51" x14ac:dyDescent="0.25">
      <c r="AX598"/>
      <c r="AY598"/>
    </row>
    <row r="599" spans="50:51" x14ac:dyDescent="0.25">
      <c r="AX599"/>
      <c r="AY599"/>
    </row>
    <row r="600" spans="50:51" x14ac:dyDescent="0.25">
      <c r="AX600"/>
      <c r="AY600"/>
    </row>
    <row r="601" spans="50:51" x14ac:dyDescent="0.25">
      <c r="AX601"/>
      <c r="AY601"/>
    </row>
    <row r="602" spans="50:51" x14ac:dyDescent="0.25">
      <c r="AX602"/>
      <c r="AY602"/>
    </row>
    <row r="603" spans="50:51" x14ac:dyDescent="0.25">
      <c r="AX603"/>
      <c r="AY603"/>
    </row>
    <row r="604" spans="50:51" x14ac:dyDescent="0.25">
      <c r="AX604"/>
      <c r="AY604"/>
    </row>
    <row r="605" spans="50:51" x14ac:dyDescent="0.25">
      <c r="AX605"/>
      <c r="AY605"/>
    </row>
    <row r="606" spans="50:51" x14ac:dyDescent="0.25">
      <c r="AX606"/>
      <c r="AY606"/>
    </row>
    <row r="607" spans="50:51" x14ac:dyDescent="0.25">
      <c r="AX607"/>
      <c r="AY607"/>
    </row>
    <row r="608" spans="50:51" x14ac:dyDescent="0.25">
      <c r="AX608"/>
      <c r="AY608"/>
    </row>
    <row r="609" spans="50:51" x14ac:dyDescent="0.25">
      <c r="AX609"/>
      <c r="AY609"/>
    </row>
    <row r="610" spans="50:51" x14ac:dyDescent="0.25">
      <c r="AX610"/>
      <c r="AY610"/>
    </row>
    <row r="611" spans="50:51" x14ac:dyDescent="0.25">
      <c r="AX611"/>
      <c r="AY611"/>
    </row>
    <row r="612" spans="50:51" x14ac:dyDescent="0.25">
      <c r="AX612"/>
      <c r="AY612"/>
    </row>
    <row r="613" spans="50:51" x14ac:dyDescent="0.25">
      <c r="AX613"/>
      <c r="AY613"/>
    </row>
    <row r="614" spans="50:51" x14ac:dyDescent="0.25">
      <c r="AX614"/>
      <c r="AY614"/>
    </row>
    <row r="615" spans="50:51" x14ac:dyDescent="0.25">
      <c r="AX615"/>
      <c r="AY615"/>
    </row>
    <row r="616" spans="50:51" x14ac:dyDescent="0.25">
      <c r="AX616"/>
      <c r="AY616"/>
    </row>
    <row r="617" spans="50:51" x14ac:dyDescent="0.25">
      <c r="AX617"/>
      <c r="AY617"/>
    </row>
    <row r="618" spans="50:51" x14ac:dyDescent="0.25">
      <c r="AX618"/>
      <c r="AY618"/>
    </row>
    <row r="619" spans="50:51" x14ac:dyDescent="0.25">
      <c r="AX619"/>
      <c r="AY619"/>
    </row>
    <row r="620" spans="50:51" x14ac:dyDescent="0.25">
      <c r="AX620"/>
      <c r="AY620"/>
    </row>
    <row r="621" spans="50:51" x14ac:dyDescent="0.25">
      <c r="AX621"/>
      <c r="AY621"/>
    </row>
    <row r="622" spans="50:51" x14ac:dyDescent="0.25">
      <c r="AX622"/>
      <c r="AY622"/>
    </row>
    <row r="623" spans="50:51" x14ac:dyDescent="0.25">
      <c r="AX623"/>
      <c r="AY623"/>
    </row>
    <row r="624" spans="50:51" x14ac:dyDescent="0.25">
      <c r="AX624"/>
      <c r="AY624"/>
    </row>
    <row r="625" spans="50:51" x14ac:dyDescent="0.25">
      <c r="AX625"/>
      <c r="AY625"/>
    </row>
    <row r="626" spans="50:51" x14ac:dyDescent="0.25">
      <c r="AX626"/>
      <c r="AY626"/>
    </row>
    <row r="627" spans="50:51" x14ac:dyDescent="0.25">
      <c r="AX627"/>
      <c r="AY627"/>
    </row>
    <row r="628" spans="50:51" x14ac:dyDescent="0.25">
      <c r="AX628"/>
      <c r="AY628"/>
    </row>
    <row r="629" spans="50:51" x14ac:dyDescent="0.25">
      <c r="AX629"/>
      <c r="AY629"/>
    </row>
    <row r="630" spans="50:51" x14ac:dyDescent="0.25">
      <c r="AX630"/>
      <c r="AY630"/>
    </row>
    <row r="631" spans="50:51" x14ac:dyDescent="0.25">
      <c r="AX631"/>
      <c r="AY631"/>
    </row>
    <row r="632" spans="50:51" x14ac:dyDescent="0.25">
      <c r="AX632"/>
      <c r="AY632"/>
    </row>
    <row r="633" spans="50:51" x14ac:dyDescent="0.25">
      <c r="AX633"/>
      <c r="AY633"/>
    </row>
    <row r="634" spans="50:51" x14ac:dyDescent="0.25">
      <c r="AX634"/>
      <c r="AY634"/>
    </row>
    <row r="635" spans="50:51" x14ac:dyDescent="0.25">
      <c r="AX635"/>
      <c r="AY635"/>
    </row>
    <row r="636" spans="50:51" x14ac:dyDescent="0.25">
      <c r="AX636"/>
      <c r="AY636"/>
    </row>
    <row r="637" spans="50:51" x14ac:dyDescent="0.25">
      <c r="AX637"/>
      <c r="AY637"/>
    </row>
    <row r="638" spans="50:51" x14ac:dyDescent="0.25">
      <c r="AX638"/>
      <c r="AY638"/>
    </row>
    <row r="639" spans="50:51" x14ac:dyDescent="0.25">
      <c r="AX639"/>
      <c r="AY639"/>
    </row>
    <row r="640" spans="50:51" x14ac:dyDescent="0.25">
      <c r="AX640"/>
      <c r="AY640"/>
    </row>
    <row r="641" spans="50:51" x14ac:dyDescent="0.25">
      <c r="AX641"/>
      <c r="AY641"/>
    </row>
    <row r="642" spans="50:51" x14ac:dyDescent="0.25">
      <c r="AX642"/>
      <c r="AY642"/>
    </row>
    <row r="643" spans="50:51" x14ac:dyDescent="0.25">
      <c r="AX643"/>
      <c r="AY643"/>
    </row>
    <row r="644" spans="50:51" x14ac:dyDescent="0.25">
      <c r="AX644"/>
      <c r="AY644"/>
    </row>
    <row r="645" spans="50:51" x14ac:dyDescent="0.25">
      <c r="AX645"/>
      <c r="AY645"/>
    </row>
    <row r="646" spans="50:51" x14ac:dyDescent="0.25">
      <c r="AX646"/>
      <c r="AY646"/>
    </row>
    <row r="647" spans="50:51" x14ac:dyDescent="0.25">
      <c r="AX647"/>
      <c r="AY647"/>
    </row>
    <row r="648" spans="50:51" x14ac:dyDescent="0.25">
      <c r="AX648"/>
      <c r="AY648"/>
    </row>
    <row r="649" spans="50:51" x14ac:dyDescent="0.25">
      <c r="AX649"/>
      <c r="AY649"/>
    </row>
    <row r="650" spans="50:51" x14ac:dyDescent="0.25">
      <c r="AX650"/>
      <c r="AY650"/>
    </row>
    <row r="651" spans="50:51" x14ac:dyDescent="0.25">
      <c r="AX651"/>
      <c r="AY651"/>
    </row>
    <row r="652" spans="50:51" x14ac:dyDescent="0.25">
      <c r="AX652"/>
      <c r="AY652"/>
    </row>
    <row r="653" spans="50:51" x14ac:dyDescent="0.25">
      <c r="AX653"/>
      <c r="AY653"/>
    </row>
    <row r="654" spans="50:51" x14ac:dyDescent="0.25">
      <c r="AX654"/>
      <c r="AY654"/>
    </row>
    <row r="655" spans="50:51" x14ac:dyDescent="0.25">
      <c r="AX655"/>
      <c r="AY655"/>
    </row>
    <row r="656" spans="50:51" x14ac:dyDescent="0.25">
      <c r="AX656"/>
      <c r="AY656"/>
    </row>
    <row r="657" spans="50:51" x14ac:dyDescent="0.25">
      <c r="AX657"/>
      <c r="AY657"/>
    </row>
    <row r="658" spans="50:51" x14ac:dyDescent="0.25">
      <c r="AX658"/>
      <c r="AY658"/>
    </row>
    <row r="659" spans="50:51" x14ac:dyDescent="0.25">
      <c r="AX659"/>
      <c r="AY659"/>
    </row>
    <row r="660" spans="50:51" x14ac:dyDescent="0.25">
      <c r="AX660"/>
      <c r="AY660"/>
    </row>
    <row r="661" spans="50:51" x14ac:dyDescent="0.25">
      <c r="AX661"/>
      <c r="AY661"/>
    </row>
    <row r="662" spans="50:51" x14ac:dyDescent="0.25">
      <c r="AX662"/>
      <c r="AY662"/>
    </row>
    <row r="663" spans="50:51" x14ac:dyDescent="0.25">
      <c r="AX663"/>
      <c r="AY663"/>
    </row>
    <row r="664" spans="50:51" x14ac:dyDescent="0.25">
      <c r="AX664"/>
      <c r="AY664"/>
    </row>
    <row r="665" spans="50:51" x14ac:dyDescent="0.25">
      <c r="AX665"/>
      <c r="AY665"/>
    </row>
    <row r="666" spans="50:51" x14ac:dyDescent="0.25">
      <c r="AX666"/>
      <c r="AY666"/>
    </row>
    <row r="667" spans="50:51" x14ac:dyDescent="0.25">
      <c r="AX667"/>
      <c r="AY667"/>
    </row>
    <row r="668" spans="50:51" x14ac:dyDescent="0.25">
      <c r="AX668"/>
      <c r="AY668"/>
    </row>
    <row r="669" spans="50:51" x14ac:dyDescent="0.25">
      <c r="AX669"/>
      <c r="AY669"/>
    </row>
    <row r="670" spans="50:51" x14ac:dyDescent="0.25">
      <c r="AX670"/>
      <c r="AY670"/>
    </row>
    <row r="671" spans="50:51" x14ac:dyDescent="0.25">
      <c r="AX671"/>
      <c r="AY671"/>
    </row>
    <row r="672" spans="50:51" x14ac:dyDescent="0.25">
      <c r="AX672"/>
      <c r="AY672"/>
    </row>
    <row r="673" spans="50:51" x14ac:dyDescent="0.25">
      <c r="AX673"/>
      <c r="AY673"/>
    </row>
    <row r="674" spans="50:51" x14ac:dyDescent="0.25">
      <c r="AX674"/>
      <c r="AY674"/>
    </row>
    <row r="675" spans="50:51" x14ac:dyDescent="0.25">
      <c r="AX675"/>
      <c r="AY675"/>
    </row>
    <row r="676" spans="50:51" x14ac:dyDescent="0.25">
      <c r="AX676"/>
      <c r="AY676"/>
    </row>
    <row r="677" spans="50:51" x14ac:dyDescent="0.25">
      <c r="AX677"/>
      <c r="AY677"/>
    </row>
    <row r="678" spans="50:51" x14ac:dyDescent="0.25">
      <c r="AX678"/>
      <c r="AY678"/>
    </row>
    <row r="679" spans="50:51" x14ac:dyDescent="0.25">
      <c r="AX679"/>
      <c r="AY679"/>
    </row>
    <row r="680" spans="50:51" x14ac:dyDescent="0.25">
      <c r="AX680"/>
      <c r="AY680"/>
    </row>
    <row r="681" spans="50:51" x14ac:dyDescent="0.25">
      <c r="AX681"/>
      <c r="AY681"/>
    </row>
    <row r="682" spans="50:51" x14ac:dyDescent="0.25">
      <c r="AX682"/>
      <c r="AY682"/>
    </row>
    <row r="683" spans="50:51" x14ac:dyDescent="0.25">
      <c r="AX683"/>
      <c r="AY683"/>
    </row>
    <row r="684" spans="50:51" x14ac:dyDescent="0.25">
      <c r="AX684"/>
      <c r="AY684"/>
    </row>
    <row r="685" spans="50:51" x14ac:dyDescent="0.25">
      <c r="AX685"/>
      <c r="AY685"/>
    </row>
    <row r="686" spans="50:51" x14ac:dyDescent="0.25">
      <c r="AX686"/>
      <c r="AY686"/>
    </row>
    <row r="687" spans="50:51" x14ac:dyDescent="0.25">
      <c r="AX687"/>
      <c r="AY687"/>
    </row>
    <row r="688" spans="50: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X3145"/>
      <c r="AY3145"/>
    </row>
    <row r="3146" spans="50:51" x14ac:dyDescent="0.25">
      <c r="AX3146"/>
      <c r="AY3146"/>
    </row>
    <row r="3147" spans="50:51" x14ac:dyDescent="0.25">
      <c r="AX3147"/>
      <c r="AY3147"/>
    </row>
    <row r="3148" spans="50:51" x14ac:dyDescent="0.25">
      <c r="AX3148"/>
      <c r="AY3148"/>
    </row>
    <row r="3149" spans="50:51" x14ac:dyDescent="0.25">
      <c r="AX3149"/>
      <c r="AY3149"/>
    </row>
    <row r="3150" spans="50:51" x14ac:dyDescent="0.25">
      <c r="AX3150"/>
      <c r="AY3150"/>
    </row>
    <row r="3151" spans="50:51" x14ac:dyDescent="0.25">
      <c r="AX3151"/>
      <c r="AY3151"/>
    </row>
    <row r="3152" spans="50:51" x14ac:dyDescent="0.25">
      <c r="AX3152"/>
      <c r="AY3152"/>
    </row>
    <row r="3153" spans="50:51" x14ac:dyDescent="0.25">
      <c r="AX3153"/>
      <c r="AY3153"/>
    </row>
    <row r="3154" spans="50:51" x14ac:dyDescent="0.25">
      <c r="AX3154"/>
      <c r="AY3154"/>
    </row>
    <row r="3155" spans="50:51" x14ac:dyDescent="0.25">
      <c r="AX3155"/>
      <c r="AY3155"/>
    </row>
    <row r="3156" spans="50:51" x14ac:dyDescent="0.25">
      <c r="AX3156"/>
      <c r="AY3156"/>
    </row>
    <row r="3157" spans="50:51" x14ac:dyDescent="0.25">
      <c r="AX3157"/>
      <c r="AY3157"/>
    </row>
    <row r="3158" spans="50:51" x14ac:dyDescent="0.25">
      <c r="AX3158"/>
      <c r="AY3158"/>
    </row>
    <row r="3159" spans="50:51" x14ac:dyDescent="0.25">
      <c r="AX3159"/>
      <c r="AY3159"/>
    </row>
    <row r="3160" spans="50:51" x14ac:dyDescent="0.25">
      <c r="AX3160"/>
      <c r="AY3160"/>
    </row>
    <row r="3161" spans="50:51" x14ac:dyDescent="0.25">
      <c r="AX3161"/>
      <c r="AY3161"/>
    </row>
    <row r="3162" spans="50:51" x14ac:dyDescent="0.25">
      <c r="AX3162"/>
      <c r="AY3162"/>
    </row>
    <row r="3163" spans="50:51" x14ac:dyDescent="0.25">
      <c r="AX3163"/>
      <c r="AY3163"/>
    </row>
    <row r="3164" spans="50:51" x14ac:dyDescent="0.25">
      <c r="AX3164"/>
      <c r="AY3164"/>
    </row>
    <row r="3165" spans="50:51" x14ac:dyDescent="0.25">
      <c r="AX3165"/>
      <c r="AY3165"/>
    </row>
    <row r="3166" spans="50:51" x14ac:dyDescent="0.25">
      <c r="AX3166"/>
      <c r="AY3166"/>
    </row>
    <row r="3167" spans="50:51" x14ac:dyDescent="0.25">
      <c r="AX3167"/>
      <c r="AY3167"/>
    </row>
    <row r="3168" spans="50:51" x14ac:dyDescent="0.25">
      <c r="AX3168"/>
      <c r="AY3168"/>
    </row>
    <row r="3169" spans="50:51" x14ac:dyDescent="0.25">
      <c r="AX3169"/>
      <c r="AY3169"/>
    </row>
    <row r="3170" spans="50:51" x14ac:dyDescent="0.25">
      <c r="AX3170"/>
      <c r="AY3170"/>
    </row>
    <row r="3171" spans="50:51" x14ac:dyDescent="0.25">
      <c r="AX3171"/>
      <c r="AY3171"/>
    </row>
    <row r="3172" spans="50:51" x14ac:dyDescent="0.25">
      <c r="AX3172"/>
      <c r="AY3172"/>
    </row>
    <row r="3173" spans="50:51" x14ac:dyDescent="0.25">
      <c r="AX3173"/>
      <c r="AY3173"/>
    </row>
    <row r="3174" spans="50:51" x14ac:dyDescent="0.25">
      <c r="AX3174"/>
      <c r="AY3174"/>
    </row>
    <row r="3175" spans="50:51" x14ac:dyDescent="0.25">
      <c r="AX3175"/>
      <c r="AY3175"/>
    </row>
    <row r="3176" spans="50:51" x14ac:dyDescent="0.25">
      <c r="AX3176"/>
      <c r="AY3176"/>
    </row>
    <row r="3177" spans="50:51" x14ac:dyDescent="0.25">
      <c r="AX3177"/>
      <c r="AY3177"/>
    </row>
    <row r="3178" spans="50:51" x14ac:dyDescent="0.25">
      <c r="AX3178"/>
      <c r="AY3178"/>
    </row>
    <row r="3179" spans="50:51" x14ac:dyDescent="0.25">
      <c r="AX3179"/>
      <c r="AY3179"/>
    </row>
    <row r="3180" spans="50:51" x14ac:dyDescent="0.25">
      <c r="AX3180"/>
      <c r="AY3180"/>
    </row>
    <row r="3181" spans="50:51" x14ac:dyDescent="0.25">
      <c r="AY3181"/>
    </row>
    <row r="3182" spans="50:51" x14ac:dyDescent="0.25">
      <c r="AY3182"/>
    </row>
    <row r="3183" spans="50:51" x14ac:dyDescent="0.25">
      <c r="AY3183"/>
    </row>
    <row r="3184" spans="50:51" x14ac:dyDescent="0.25">
      <c r="AY3184"/>
    </row>
    <row r="3185" spans="51:51" x14ac:dyDescent="0.25">
      <c r="AY3185"/>
    </row>
    <row r="3186" spans="51:51" x14ac:dyDescent="0.25">
      <c r="AY3186"/>
    </row>
    <row r="3187" spans="51:51" x14ac:dyDescent="0.25">
      <c r="AY3187"/>
    </row>
    <row r="3188" spans="51:51" x14ac:dyDescent="0.25">
      <c r="AY3188"/>
    </row>
    <row r="3189" spans="51:51" x14ac:dyDescent="0.25">
      <c r="AY3189"/>
    </row>
    <row r="3190" spans="51:51" x14ac:dyDescent="0.25">
      <c r="AY3190"/>
    </row>
    <row r="3191" spans="51:51" x14ac:dyDescent="0.25">
      <c r="AY3191"/>
    </row>
    <row r="3192" spans="51:51" x14ac:dyDescent="0.25">
      <c r="AY3192"/>
    </row>
    <row r="3193" spans="51:51" x14ac:dyDescent="0.25">
      <c r="AY3193"/>
    </row>
    <row r="3194" spans="51:51" x14ac:dyDescent="0.25">
      <c r="AY3194"/>
    </row>
    <row r="3195" spans="51:51" x14ac:dyDescent="0.25">
      <c r="AY3195"/>
    </row>
    <row r="3196" spans="51:51" x14ac:dyDescent="0.25">
      <c r="AY3196"/>
    </row>
    <row r="3197" spans="51:51" x14ac:dyDescent="0.25">
      <c r="AY3197"/>
    </row>
    <row r="3198" spans="51:51" x14ac:dyDescent="0.25">
      <c r="AY3198"/>
    </row>
    <row r="3199" spans="51:51" x14ac:dyDescent="0.25">
      <c r="AY3199"/>
    </row>
    <row r="3200" spans="51:51" x14ac:dyDescent="0.25">
      <c r="AY3200"/>
    </row>
    <row r="3201" spans="51:51" x14ac:dyDescent="0.25">
      <c r="AY3201"/>
    </row>
    <row r="3202" spans="51:51" x14ac:dyDescent="0.25">
      <c r="AY3202"/>
    </row>
    <row r="3203" spans="51:51" x14ac:dyDescent="0.25">
      <c r="AY3203"/>
    </row>
    <row r="3204" spans="51:51" x14ac:dyDescent="0.25">
      <c r="AY3204"/>
    </row>
    <row r="3205" spans="51:51" x14ac:dyDescent="0.25">
      <c r="AY3205"/>
    </row>
    <row r="3206" spans="51:51" x14ac:dyDescent="0.25">
      <c r="AY3206"/>
    </row>
    <row r="3207" spans="51:51" x14ac:dyDescent="0.25">
      <c r="AY3207"/>
    </row>
    <row r="3208" spans="51:51" x14ac:dyDescent="0.25">
      <c r="AY3208"/>
    </row>
    <row r="3209" spans="51:51" x14ac:dyDescent="0.25">
      <c r="AY3209"/>
    </row>
    <row r="3210" spans="51:51" x14ac:dyDescent="0.25">
      <c r="AY3210"/>
    </row>
    <row r="3211" spans="51:51" x14ac:dyDescent="0.25">
      <c r="AY3211"/>
    </row>
    <row r="3212" spans="51:51" x14ac:dyDescent="0.25">
      <c r="AY3212"/>
    </row>
    <row r="3213" spans="51:51" x14ac:dyDescent="0.25">
      <c r="AY3213"/>
    </row>
    <row r="3214" spans="51:51" x14ac:dyDescent="0.25">
      <c r="AY3214"/>
    </row>
    <row r="3215" spans="51:51" x14ac:dyDescent="0.25">
      <c r="AY3215"/>
    </row>
    <row r="3216" spans="51:51" x14ac:dyDescent="0.25">
      <c r="AY3216"/>
    </row>
    <row r="3217" spans="51:51" x14ac:dyDescent="0.25">
      <c r="AY3217"/>
    </row>
    <row r="3218" spans="51:51" x14ac:dyDescent="0.25">
      <c r="AY3218"/>
    </row>
    <row r="3219" spans="51:51" x14ac:dyDescent="0.25">
      <c r="AY3219"/>
    </row>
    <row r="3220" spans="51:51" x14ac:dyDescent="0.25">
      <c r="AY3220"/>
    </row>
    <row r="3221" spans="51:51" x14ac:dyDescent="0.25">
      <c r="AY3221"/>
    </row>
    <row r="3222" spans="51:51" x14ac:dyDescent="0.25">
      <c r="AY3222"/>
    </row>
    <row r="3223" spans="51:51" x14ac:dyDescent="0.25">
      <c r="AY3223"/>
    </row>
    <row r="3224" spans="51:51" x14ac:dyDescent="0.25">
      <c r="AY3224"/>
    </row>
    <row r="3225" spans="51:51" x14ac:dyDescent="0.25">
      <c r="AY3225"/>
    </row>
    <row r="3226" spans="51:51" x14ac:dyDescent="0.25">
      <c r="AY3226"/>
    </row>
    <row r="3227" spans="51:51" x14ac:dyDescent="0.25">
      <c r="AY3227"/>
    </row>
    <row r="3228" spans="51:51" x14ac:dyDescent="0.25">
      <c r="AY3228"/>
    </row>
    <row r="3229" spans="51:51" x14ac:dyDescent="0.25">
      <c r="AY3229"/>
    </row>
    <row r="3230" spans="51:51" x14ac:dyDescent="0.25">
      <c r="AY3230"/>
    </row>
    <row r="3231" spans="51:51" x14ac:dyDescent="0.25">
      <c r="AY3231"/>
    </row>
    <row r="3232" spans="51:51" x14ac:dyDescent="0.25">
      <c r="AY3232"/>
    </row>
    <row r="3233" spans="51:51" x14ac:dyDescent="0.25">
      <c r="AY3233"/>
    </row>
    <row r="3234" spans="51:51" x14ac:dyDescent="0.25">
      <c r="AY3234"/>
    </row>
    <row r="3235" spans="51:51" x14ac:dyDescent="0.25">
      <c r="AY3235"/>
    </row>
    <row r="3236" spans="51:51" x14ac:dyDescent="0.25">
      <c r="AY3236"/>
    </row>
    <row r="3237" spans="51:51" x14ac:dyDescent="0.25">
      <c r="AY3237"/>
    </row>
    <row r="3238" spans="51:51" x14ac:dyDescent="0.25">
      <c r="AY3238"/>
    </row>
    <row r="3239" spans="51:51" x14ac:dyDescent="0.25">
      <c r="AY3239"/>
    </row>
    <row r="3240" spans="51:51" x14ac:dyDescent="0.25">
      <c r="AY3240"/>
    </row>
    <row r="3241" spans="51:51" x14ac:dyDescent="0.25">
      <c r="AY3241"/>
    </row>
    <row r="3242" spans="51:51" x14ac:dyDescent="0.25">
      <c r="AY3242"/>
    </row>
    <row r="3243" spans="51:51" x14ac:dyDescent="0.25">
      <c r="AY3243"/>
    </row>
    <row r="3244" spans="51:51" x14ac:dyDescent="0.25">
      <c r="AY3244"/>
    </row>
    <row r="3245" spans="51:51" x14ac:dyDescent="0.25">
      <c r="AY3245"/>
    </row>
    <row r="3246" spans="51:51" x14ac:dyDescent="0.25">
      <c r="AY3246"/>
    </row>
    <row r="3247" spans="51:51" x14ac:dyDescent="0.25">
      <c r="AY3247"/>
    </row>
    <row r="3248" spans="51:51" x14ac:dyDescent="0.25">
      <c r="AY3248"/>
    </row>
    <row r="3249" spans="51:51" x14ac:dyDescent="0.25">
      <c r="AY3249"/>
    </row>
    <row r="3250" spans="51:51" x14ac:dyDescent="0.25">
      <c r="AY3250"/>
    </row>
    <row r="3251" spans="51:51" x14ac:dyDescent="0.25">
      <c r="AY3251"/>
    </row>
    <row r="3252" spans="51:51" x14ac:dyDescent="0.25">
      <c r="AY3252"/>
    </row>
    <row r="3253" spans="51:51" x14ac:dyDescent="0.25">
      <c r="AY3253"/>
    </row>
    <row r="3254" spans="51:51" x14ac:dyDescent="0.25">
      <c r="AY3254"/>
    </row>
    <row r="3255" spans="51:51" x14ac:dyDescent="0.25">
      <c r="AY3255"/>
    </row>
    <row r="3256" spans="51:51" x14ac:dyDescent="0.25">
      <c r="AY3256"/>
    </row>
    <row r="3257" spans="51:51" x14ac:dyDescent="0.25">
      <c r="AY3257"/>
    </row>
    <row r="3258" spans="51:51" x14ac:dyDescent="0.25">
      <c r="AY3258"/>
    </row>
    <row r="3259" spans="51:51" x14ac:dyDescent="0.25">
      <c r="AY3259"/>
    </row>
    <row r="3260" spans="51:51" x14ac:dyDescent="0.25">
      <c r="AY3260"/>
    </row>
    <row r="3261" spans="51:51" x14ac:dyDescent="0.25">
      <c r="AY3261"/>
    </row>
    <row r="3262" spans="51:51" x14ac:dyDescent="0.25">
      <c r="AY3262"/>
    </row>
    <row r="3263" spans="51:51" x14ac:dyDescent="0.25">
      <c r="AY3263"/>
    </row>
    <row r="3264" spans="51:51" x14ac:dyDescent="0.25">
      <c r="AY3264"/>
    </row>
    <row r="3265" spans="51:51" x14ac:dyDescent="0.25">
      <c r="AY3265"/>
    </row>
    <row r="3266" spans="51:51" x14ac:dyDescent="0.25">
      <c r="AY3266"/>
    </row>
    <row r="3267" spans="51:51" x14ac:dyDescent="0.25">
      <c r="AY3267"/>
    </row>
    <row r="3268" spans="51:51" x14ac:dyDescent="0.25">
      <c r="AY3268"/>
    </row>
    <row r="3269" spans="51:51" x14ac:dyDescent="0.25">
      <c r="AY3269"/>
    </row>
    <row r="3270" spans="51:51" x14ac:dyDescent="0.25">
      <c r="AY3270"/>
    </row>
    <row r="3271" spans="51:51" x14ac:dyDescent="0.25">
      <c r="AY3271"/>
    </row>
    <row r="3272" spans="51:51" x14ac:dyDescent="0.25">
      <c r="AY3272"/>
    </row>
    <row r="3273" spans="51:51" x14ac:dyDescent="0.25">
      <c r="AY3273"/>
    </row>
    <row r="3274" spans="51:51" x14ac:dyDescent="0.25">
      <c r="AY3274"/>
    </row>
    <row r="3275" spans="51:51" x14ac:dyDescent="0.25">
      <c r="AY3275"/>
    </row>
    <row r="3276" spans="51:51" x14ac:dyDescent="0.25">
      <c r="AY3276"/>
    </row>
    <row r="3277" spans="51:51" x14ac:dyDescent="0.25">
      <c r="AY3277"/>
    </row>
    <row r="3278" spans="51:51" x14ac:dyDescent="0.25">
      <c r="AY3278"/>
    </row>
    <row r="3279" spans="51:51" x14ac:dyDescent="0.25">
      <c r="AY3279"/>
    </row>
    <row r="3280" spans="51:51" x14ac:dyDescent="0.25">
      <c r="AY3280"/>
    </row>
    <row r="3281" spans="51:51" x14ac:dyDescent="0.25">
      <c r="AY3281"/>
    </row>
    <row r="3282" spans="51:51" x14ac:dyDescent="0.25">
      <c r="AY3282"/>
    </row>
    <row r="3283" spans="51:51" x14ac:dyDescent="0.25">
      <c r="AY3283"/>
    </row>
    <row r="3284" spans="51:51" x14ac:dyDescent="0.25">
      <c r="AY3284"/>
    </row>
    <row r="3285" spans="51:51" x14ac:dyDescent="0.25">
      <c r="AY3285"/>
    </row>
    <row r="3286" spans="51:51" x14ac:dyDescent="0.25">
      <c r="AY3286"/>
    </row>
    <row r="3287" spans="51:51" x14ac:dyDescent="0.25">
      <c r="AY3287"/>
    </row>
    <row r="3288" spans="51:51" x14ac:dyDescent="0.25">
      <c r="AY3288"/>
    </row>
    <row r="3289" spans="51:51" x14ac:dyDescent="0.25">
      <c r="AY3289"/>
    </row>
    <row r="3290" spans="51:51" x14ac:dyDescent="0.25">
      <c r="AY3290"/>
    </row>
    <row r="3291" spans="51:51" x14ac:dyDescent="0.25">
      <c r="AY3291"/>
    </row>
    <row r="3292" spans="51:51" x14ac:dyDescent="0.25">
      <c r="AY3292"/>
    </row>
    <row r="3293" spans="51:51" x14ac:dyDescent="0.25">
      <c r="AY3293"/>
    </row>
    <row r="3294" spans="51:51" x14ac:dyDescent="0.25">
      <c r="AY3294"/>
    </row>
    <row r="3295" spans="51:51" x14ac:dyDescent="0.25">
      <c r="AY3295"/>
    </row>
    <row r="3296" spans="51:51" x14ac:dyDescent="0.25">
      <c r="AY3296"/>
    </row>
    <row r="3297" spans="51:51" x14ac:dyDescent="0.25">
      <c r="AY3297"/>
    </row>
    <row r="3298" spans="51:51" x14ac:dyDescent="0.25">
      <c r="AY3298"/>
    </row>
    <row r="3299" spans="51:51" x14ac:dyDescent="0.25">
      <c r="AY3299"/>
    </row>
    <row r="3300" spans="51:51" x14ac:dyDescent="0.25">
      <c r="AY3300"/>
    </row>
    <row r="3301" spans="51:51" x14ac:dyDescent="0.25">
      <c r="AY3301"/>
    </row>
    <row r="3302" spans="51:51" x14ac:dyDescent="0.25">
      <c r="AY3302"/>
    </row>
    <row r="3303" spans="51:51" x14ac:dyDescent="0.25">
      <c r="AY3303"/>
    </row>
    <row r="3304" spans="51:51" x14ac:dyDescent="0.25">
      <c r="AY3304"/>
    </row>
    <row r="3305" spans="51:51" x14ac:dyDescent="0.25">
      <c r="AY3305"/>
    </row>
    <row r="3306" spans="51:51" x14ac:dyDescent="0.25">
      <c r="AY3306"/>
    </row>
    <row r="3307" spans="51:51" x14ac:dyDescent="0.25">
      <c r="AY3307"/>
    </row>
    <row r="3308" spans="51:51" x14ac:dyDescent="0.25">
      <c r="AY3308"/>
    </row>
    <row r="3309" spans="51:51" x14ac:dyDescent="0.25">
      <c r="AY3309"/>
    </row>
    <row r="3310" spans="51:51" x14ac:dyDescent="0.25">
      <c r="AY3310"/>
    </row>
    <row r="3311" spans="51:51" x14ac:dyDescent="0.25">
      <c r="AY3311"/>
    </row>
    <row r="3312" spans="51:51" x14ac:dyDescent="0.25">
      <c r="AY3312"/>
    </row>
    <row r="3313" spans="51:51" x14ac:dyDescent="0.25">
      <c r="AY3313"/>
    </row>
    <row r="3314" spans="51:51" x14ac:dyDescent="0.25">
      <c r="AY3314"/>
    </row>
    <row r="3315" spans="51:51" x14ac:dyDescent="0.25">
      <c r="AY3315"/>
    </row>
    <row r="3316" spans="51:51" x14ac:dyDescent="0.25">
      <c r="AY3316"/>
    </row>
    <row r="3317" spans="51:51" x14ac:dyDescent="0.25">
      <c r="AY3317"/>
    </row>
    <row r="3318" spans="51:51" x14ac:dyDescent="0.25">
      <c r="AY3318"/>
    </row>
    <row r="3319" spans="51:51" x14ac:dyDescent="0.25">
      <c r="AY3319"/>
    </row>
    <row r="3320" spans="51:51" x14ac:dyDescent="0.25">
      <c r="AY3320"/>
    </row>
    <row r="3321" spans="51:51" x14ac:dyDescent="0.25">
      <c r="AY3321"/>
    </row>
    <row r="3322" spans="51:51" x14ac:dyDescent="0.25">
      <c r="AY3322"/>
    </row>
    <row r="3323" spans="51:51" x14ac:dyDescent="0.25">
      <c r="AY3323"/>
    </row>
    <row r="3324" spans="51:51" x14ac:dyDescent="0.25">
      <c r="AY3324"/>
    </row>
    <row r="3325" spans="51:51" x14ac:dyDescent="0.25">
      <c r="AY3325"/>
    </row>
    <row r="3326" spans="51:51" x14ac:dyDescent="0.25">
      <c r="AY3326"/>
    </row>
    <row r="3327" spans="51:51" x14ac:dyDescent="0.25">
      <c r="AY3327"/>
    </row>
    <row r="3328" spans="51:51" x14ac:dyDescent="0.25">
      <c r="AY3328"/>
    </row>
    <row r="3329" spans="51:51" x14ac:dyDescent="0.25">
      <c r="AY3329"/>
    </row>
    <row r="3330" spans="51:51" x14ac:dyDescent="0.25">
      <c r="AY3330"/>
    </row>
    <row r="3331" spans="51:51" x14ac:dyDescent="0.25">
      <c r="AY3331"/>
    </row>
    <row r="3332" spans="51:51" x14ac:dyDescent="0.25">
      <c r="AY3332"/>
    </row>
    <row r="3333" spans="51:51" x14ac:dyDescent="0.25">
      <c r="AY3333"/>
    </row>
    <row r="3334" spans="51:51" x14ac:dyDescent="0.25">
      <c r="AY3334"/>
    </row>
    <row r="3335" spans="51:51" x14ac:dyDescent="0.25">
      <c r="AY3335"/>
    </row>
    <row r="3336" spans="51:51" x14ac:dyDescent="0.25">
      <c r="AY3336"/>
    </row>
    <row r="3337" spans="51:51" x14ac:dyDescent="0.25">
      <c r="AY3337"/>
    </row>
    <row r="3338" spans="51:51" x14ac:dyDescent="0.25">
      <c r="AY3338"/>
    </row>
    <row r="3339" spans="51:51" x14ac:dyDescent="0.25">
      <c r="AY3339"/>
    </row>
    <row r="3340" spans="51:51" x14ac:dyDescent="0.25">
      <c r="AY3340"/>
    </row>
    <row r="3341" spans="51:51" x14ac:dyDescent="0.25">
      <c r="AY3341"/>
    </row>
    <row r="3342" spans="51:51" x14ac:dyDescent="0.25">
      <c r="AY3342"/>
    </row>
    <row r="3343" spans="51:51" x14ac:dyDescent="0.25">
      <c r="AY3343"/>
    </row>
    <row r="3344" spans="51:51" x14ac:dyDescent="0.25">
      <c r="AY3344"/>
    </row>
    <row r="3345" spans="51:51" x14ac:dyDescent="0.25">
      <c r="AY3345"/>
    </row>
    <row r="3346" spans="51:51" x14ac:dyDescent="0.25">
      <c r="AY3346"/>
    </row>
    <row r="3347" spans="51:51" x14ac:dyDescent="0.25">
      <c r="AY3347"/>
    </row>
    <row r="3348" spans="51:51" x14ac:dyDescent="0.25">
      <c r="AY3348"/>
    </row>
    <row r="3349" spans="51:51" x14ac:dyDescent="0.25">
      <c r="AY3349"/>
    </row>
    <row r="3350" spans="51:51" x14ac:dyDescent="0.25">
      <c r="AY3350"/>
    </row>
    <row r="3351" spans="51:51" x14ac:dyDescent="0.25">
      <c r="AY3351"/>
    </row>
    <row r="3352" spans="51:51" x14ac:dyDescent="0.25">
      <c r="AY3352"/>
    </row>
    <row r="3353" spans="51:51" x14ac:dyDescent="0.25">
      <c r="AY3353"/>
    </row>
    <row r="3354" spans="51:51" x14ac:dyDescent="0.25">
      <c r="AY3354"/>
    </row>
    <row r="3355" spans="51:51" x14ac:dyDescent="0.25">
      <c r="AY3355"/>
    </row>
    <row r="3356" spans="51:51" x14ac:dyDescent="0.25">
      <c r="AY3356"/>
    </row>
    <row r="3357" spans="51:51" x14ac:dyDescent="0.25">
      <c r="AY3357"/>
    </row>
    <row r="3358" spans="51:51" x14ac:dyDescent="0.25">
      <c r="AY3358"/>
    </row>
    <row r="3359" spans="51:51" x14ac:dyDescent="0.25">
      <c r="AY3359"/>
    </row>
    <row r="3360" spans="51:51" x14ac:dyDescent="0.25">
      <c r="AY3360"/>
    </row>
    <row r="3361" spans="51:51" x14ac:dyDescent="0.25">
      <c r="AY3361"/>
    </row>
    <row r="3362" spans="51:51" x14ac:dyDescent="0.25">
      <c r="AY3362"/>
    </row>
    <row r="3363" spans="51:51" x14ac:dyDescent="0.25">
      <c r="AY3363"/>
    </row>
    <row r="3364" spans="51:51" x14ac:dyDescent="0.25">
      <c r="AY3364"/>
    </row>
    <row r="3371" spans="51:51" x14ac:dyDescent="0.25">
      <c r="AY3371"/>
    </row>
  </sheetData>
  <pageMargins left="0.7" right="0.7" top="0.75" bottom="0.75" header="0.3" footer="0.3"/>
  <pageSetup orientation="portrait" horizontalDpi="1200" verticalDpi="1200" r:id="rId1"/>
  <ignoredErrors>
    <ignoredError sqref="A2:D72" calculatedColumn="1"/>
    <ignoredError sqref="AM2:AM7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72"/>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253</v>
      </c>
      <c r="B1" s="29" t="s">
        <v>320</v>
      </c>
      <c r="C1" s="29" t="s">
        <v>321</v>
      </c>
      <c r="D1" s="29" t="s">
        <v>293</v>
      </c>
      <c r="E1" s="29" t="s">
        <v>294</v>
      </c>
      <c r="F1" s="29" t="s">
        <v>370</v>
      </c>
      <c r="G1" s="29" t="s">
        <v>371</v>
      </c>
      <c r="H1" s="29" t="s">
        <v>372</v>
      </c>
      <c r="I1" s="29" t="s">
        <v>373</v>
      </c>
      <c r="J1" s="29" t="s">
        <v>374</v>
      </c>
      <c r="K1" s="29" t="s">
        <v>375</v>
      </c>
      <c r="L1" s="29" t="s">
        <v>376</v>
      </c>
      <c r="M1" s="29" t="s">
        <v>377</v>
      </c>
      <c r="N1" s="29" t="s">
        <v>378</v>
      </c>
      <c r="O1" s="29" t="s">
        <v>379</v>
      </c>
      <c r="P1" s="29" t="s">
        <v>380</v>
      </c>
      <c r="Q1" s="29" t="s">
        <v>381</v>
      </c>
      <c r="R1" s="29" t="s">
        <v>382</v>
      </c>
      <c r="S1" s="29" t="s">
        <v>383</v>
      </c>
      <c r="T1" s="29" t="s">
        <v>384</v>
      </c>
      <c r="U1" s="29" t="s">
        <v>385</v>
      </c>
      <c r="V1" s="29" t="s">
        <v>386</v>
      </c>
      <c r="W1" s="29" t="s">
        <v>387</v>
      </c>
      <c r="X1" s="29" t="s">
        <v>388</v>
      </c>
      <c r="Y1" s="29" t="s">
        <v>389</v>
      </c>
      <c r="Z1" s="29" t="s">
        <v>390</v>
      </c>
      <c r="AA1" s="29" t="s">
        <v>391</v>
      </c>
      <c r="AB1" s="29" t="s">
        <v>392</v>
      </c>
      <c r="AC1" s="29" t="s">
        <v>393</v>
      </c>
      <c r="AD1" s="29" t="s">
        <v>394</v>
      </c>
      <c r="AE1" s="29" t="s">
        <v>395</v>
      </c>
      <c r="AF1" s="29" t="s">
        <v>396</v>
      </c>
      <c r="AG1" s="29" t="s">
        <v>397</v>
      </c>
      <c r="AH1" s="29" t="s">
        <v>319</v>
      </c>
      <c r="AI1" s="31" t="s">
        <v>247</v>
      </c>
    </row>
    <row r="2" spans="1:35" x14ac:dyDescent="0.25">
      <c r="A2" t="s">
        <v>225</v>
      </c>
      <c r="B2" t="s">
        <v>101</v>
      </c>
      <c r="C2" t="s">
        <v>171</v>
      </c>
      <c r="D2" t="s">
        <v>194</v>
      </c>
      <c r="E2" s="33">
        <v>75.644444444444446</v>
      </c>
      <c r="F2" s="33">
        <v>8.5111111111111111</v>
      </c>
      <c r="G2" s="33">
        <v>0</v>
      </c>
      <c r="H2" s="33">
        <v>0</v>
      </c>
      <c r="I2" s="33">
        <v>0</v>
      </c>
      <c r="J2" s="33">
        <v>0</v>
      </c>
      <c r="K2" s="33">
        <v>0</v>
      </c>
      <c r="L2" s="33">
        <v>0</v>
      </c>
      <c r="M2" s="33">
        <v>5.7188888888888885</v>
      </c>
      <c r="N2" s="33">
        <v>0</v>
      </c>
      <c r="O2" s="33">
        <v>7.5602232667450045E-2</v>
      </c>
      <c r="P2" s="33">
        <v>11.077777777777778</v>
      </c>
      <c r="Q2" s="33">
        <v>12.87</v>
      </c>
      <c r="R2" s="33">
        <v>0.31658343125734428</v>
      </c>
      <c r="S2" s="33">
        <v>0.23444444444444446</v>
      </c>
      <c r="T2" s="33">
        <v>4.4444444444444446E-2</v>
      </c>
      <c r="U2" s="33">
        <v>0</v>
      </c>
      <c r="V2" s="33">
        <v>3.6868390129259697E-3</v>
      </c>
      <c r="W2" s="33">
        <v>0.41555555555555557</v>
      </c>
      <c r="X2" s="33">
        <v>0.28999999999999998</v>
      </c>
      <c r="Y2" s="33">
        <v>0</v>
      </c>
      <c r="Z2" s="33">
        <v>9.3272620446533481E-3</v>
      </c>
      <c r="AA2" s="33">
        <v>0</v>
      </c>
      <c r="AB2" s="33">
        <v>0</v>
      </c>
      <c r="AC2" s="33">
        <v>0</v>
      </c>
      <c r="AD2" s="33">
        <v>0</v>
      </c>
      <c r="AE2" s="33">
        <v>0</v>
      </c>
      <c r="AF2" s="33">
        <v>0</v>
      </c>
      <c r="AG2" s="33">
        <v>0</v>
      </c>
      <c r="AH2" t="s">
        <v>30</v>
      </c>
      <c r="AI2" s="34">
        <v>1</v>
      </c>
    </row>
    <row r="3" spans="1:35" x14ac:dyDescent="0.25">
      <c r="A3" t="s">
        <v>225</v>
      </c>
      <c r="B3" t="s">
        <v>104</v>
      </c>
      <c r="C3" t="s">
        <v>156</v>
      </c>
      <c r="D3" t="s">
        <v>194</v>
      </c>
      <c r="E3" s="33">
        <v>68.077777777777783</v>
      </c>
      <c r="F3" s="33">
        <v>5.333333333333333</v>
      </c>
      <c r="G3" s="33">
        <v>0.12222222222222222</v>
      </c>
      <c r="H3" s="33">
        <v>0.20511111111111108</v>
      </c>
      <c r="I3" s="33">
        <v>1.1111111111111112</v>
      </c>
      <c r="J3" s="33">
        <v>0</v>
      </c>
      <c r="K3" s="33">
        <v>0</v>
      </c>
      <c r="L3" s="33">
        <v>0.32588888888888878</v>
      </c>
      <c r="M3" s="33">
        <v>5.2123333333333335</v>
      </c>
      <c r="N3" s="33">
        <v>0</v>
      </c>
      <c r="O3" s="33">
        <v>7.6564387138893422E-2</v>
      </c>
      <c r="P3" s="33">
        <v>0</v>
      </c>
      <c r="Q3" s="33">
        <v>10.156666666666663</v>
      </c>
      <c r="R3" s="33">
        <v>0.14919210053859958</v>
      </c>
      <c r="S3" s="33">
        <v>10.617777777777777</v>
      </c>
      <c r="T3" s="33">
        <v>1.4385555555555556</v>
      </c>
      <c r="U3" s="33">
        <v>0</v>
      </c>
      <c r="V3" s="33">
        <v>0.17709645829933082</v>
      </c>
      <c r="W3" s="33">
        <v>3.2928888888888883</v>
      </c>
      <c r="X3" s="33">
        <v>4.4904444444444431</v>
      </c>
      <c r="Y3" s="33">
        <v>0</v>
      </c>
      <c r="Z3" s="33">
        <v>0.11433001468908108</v>
      </c>
      <c r="AA3" s="33">
        <v>0</v>
      </c>
      <c r="AB3" s="33">
        <v>5.7555555555555555</v>
      </c>
      <c r="AC3" s="33">
        <v>0</v>
      </c>
      <c r="AD3" s="33">
        <v>0</v>
      </c>
      <c r="AE3" s="33">
        <v>0</v>
      </c>
      <c r="AF3" s="33">
        <v>0</v>
      </c>
      <c r="AG3" s="33">
        <v>0</v>
      </c>
      <c r="AH3" t="s">
        <v>33</v>
      </c>
      <c r="AI3" s="34">
        <v>1</v>
      </c>
    </row>
    <row r="4" spans="1:35" x14ac:dyDescent="0.25">
      <c r="A4" t="s">
        <v>225</v>
      </c>
      <c r="B4" t="s">
        <v>99</v>
      </c>
      <c r="C4" t="s">
        <v>157</v>
      </c>
      <c r="D4" t="s">
        <v>187</v>
      </c>
      <c r="E4" s="33">
        <v>135.17777777777778</v>
      </c>
      <c r="F4" s="33">
        <v>5.6888888888888891</v>
      </c>
      <c r="G4" s="33">
        <v>0.75555555555555554</v>
      </c>
      <c r="H4" s="33">
        <v>0.75644444444444447</v>
      </c>
      <c r="I4" s="33">
        <v>4.5333333333333332</v>
      </c>
      <c r="J4" s="33">
        <v>0</v>
      </c>
      <c r="K4" s="33">
        <v>0</v>
      </c>
      <c r="L4" s="33">
        <v>7.0976666666666635</v>
      </c>
      <c r="M4" s="33">
        <v>8.7235555555555564</v>
      </c>
      <c r="N4" s="33">
        <v>0</v>
      </c>
      <c r="O4" s="33">
        <v>6.4533947065592637E-2</v>
      </c>
      <c r="P4" s="33">
        <v>0</v>
      </c>
      <c r="Q4" s="33">
        <v>13.415222222222219</v>
      </c>
      <c r="R4" s="33">
        <v>9.9241328291961181E-2</v>
      </c>
      <c r="S4" s="33">
        <v>10.667555555555555</v>
      </c>
      <c r="T4" s="33">
        <v>11.842444444444441</v>
      </c>
      <c r="U4" s="33">
        <v>0</v>
      </c>
      <c r="V4" s="33">
        <v>0.16652145323031398</v>
      </c>
      <c r="W4" s="33">
        <v>9.1996666666666638</v>
      </c>
      <c r="X4" s="33">
        <v>15.893999999999995</v>
      </c>
      <c r="Y4" s="33">
        <v>0</v>
      </c>
      <c r="Z4" s="33">
        <v>0.18563455531809955</v>
      </c>
      <c r="AA4" s="33">
        <v>0</v>
      </c>
      <c r="AB4" s="33">
        <v>6.2111111111111112</v>
      </c>
      <c r="AC4" s="33">
        <v>0</v>
      </c>
      <c r="AD4" s="33">
        <v>0</v>
      </c>
      <c r="AE4" s="33">
        <v>0</v>
      </c>
      <c r="AF4" s="33">
        <v>0</v>
      </c>
      <c r="AG4" s="33">
        <v>0</v>
      </c>
      <c r="AH4" t="s">
        <v>28</v>
      </c>
      <c r="AI4" s="34">
        <v>1</v>
      </c>
    </row>
    <row r="5" spans="1:35" x14ac:dyDescent="0.25">
      <c r="A5" t="s">
        <v>225</v>
      </c>
      <c r="B5" t="s">
        <v>124</v>
      </c>
      <c r="C5" t="s">
        <v>157</v>
      </c>
      <c r="D5" t="s">
        <v>187</v>
      </c>
      <c r="E5" s="33">
        <v>76.87777777777778</v>
      </c>
      <c r="F5" s="33">
        <v>35.388888888888886</v>
      </c>
      <c r="G5" s="33">
        <v>0</v>
      </c>
      <c r="H5" s="33">
        <v>0</v>
      </c>
      <c r="I5" s="33">
        <v>0</v>
      </c>
      <c r="J5" s="33">
        <v>0</v>
      </c>
      <c r="K5" s="33">
        <v>0</v>
      </c>
      <c r="L5" s="33">
        <v>7.4005555555555542</v>
      </c>
      <c r="M5" s="33">
        <v>5.7018888888888872</v>
      </c>
      <c r="N5" s="33">
        <v>0</v>
      </c>
      <c r="O5" s="33">
        <v>7.4168232403526491E-2</v>
      </c>
      <c r="P5" s="33">
        <v>5.9733333333333336</v>
      </c>
      <c r="Q5" s="33">
        <v>17.669222222222224</v>
      </c>
      <c r="R5" s="33">
        <v>0.30753432576961992</v>
      </c>
      <c r="S5" s="33">
        <v>16.219888888888882</v>
      </c>
      <c r="T5" s="33">
        <v>0</v>
      </c>
      <c r="U5" s="33">
        <v>0</v>
      </c>
      <c r="V5" s="33">
        <v>0.21098280098280089</v>
      </c>
      <c r="W5" s="33">
        <v>15.266555555555556</v>
      </c>
      <c r="X5" s="33">
        <v>0</v>
      </c>
      <c r="Y5" s="33">
        <v>0</v>
      </c>
      <c r="Z5" s="33">
        <v>0.19858216505275328</v>
      </c>
      <c r="AA5" s="33">
        <v>0</v>
      </c>
      <c r="AB5" s="33">
        <v>0</v>
      </c>
      <c r="AC5" s="33">
        <v>0</v>
      </c>
      <c r="AD5" s="33">
        <v>0</v>
      </c>
      <c r="AE5" s="33">
        <v>0</v>
      </c>
      <c r="AF5" s="33">
        <v>0</v>
      </c>
      <c r="AG5" s="33">
        <v>0</v>
      </c>
      <c r="AH5" t="s">
        <v>53</v>
      </c>
      <c r="AI5" s="34">
        <v>1</v>
      </c>
    </row>
    <row r="6" spans="1:35" x14ac:dyDescent="0.25">
      <c r="A6" t="s">
        <v>225</v>
      </c>
      <c r="B6" t="s">
        <v>133</v>
      </c>
      <c r="C6" t="s">
        <v>169</v>
      </c>
      <c r="D6" t="s">
        <v>187</v>
      </c>
      <c r="E6" s="33">
        <v>31.488888888888887</v>
      </c>
      <c r="F6" s="33">
        <v>11.377777777777778</v>
      </c>
      <c r="G6" s="33">
        <v>0</v>
      </c>
      <c r="H6" s="33">
        <v>0</v>
      </c>
      <c r="I6" s="33">
        <v>4.0888888888888886</v>
      </c>
      <c r="J6" s="33">
        <v>0</v>
      </c>
      <c r="K6" s="33">
        <v>0</v>
      </c>
      <c r="L6" s="33">
        <v>1.4131111111111114</v>
      </c>
      <c r="M6" s="33">
        <v>0</v>
      </c>
      <c r="N6" s="33">
        <v>0</v>
      </c>
      <c r="O6" s="33">
        <v>0</v>
      </c>
      <c r="P6" s="33">
        <v>0</v>
      </c>
      <c r="Q6" s="33">
        <v>6.197222222222222</v>
      </c>
      <c r="R6" s="33">
        <v>0.19680663373323923</v>
      </c>
      <c r="S6" s="33">
        <v>4.7414444444444452</v>
      </c>
      <c r="T6" s="33">
        <v>4.4459999999999988</v>
      </c>
      <c r="U6" s="33">
        <v>0</v>
      </c>
      <c r="V6" s="33">
        <v>0.29176781933662671</v>
      </c>
      <c r="W6" s="33">
        <v>2.111555555555555</v>
      </c>
      <c r="X6" s="33">
        <v>1.9452222222222224</v>
      </c>
      <c r="Y6" s="33">
        <v>0</v>
      </c>
      <c r="Z6" s="33">
        <v>0.12883203952011291</v>
      </c>
      <c r="AA6" s="33">
        <v>0</v>
      </c>
      <c r="AB6" s="33">
        <v>0</v>
      </c>
      <c r="AC6" s="33">
        <v>0</v>
      </c>
      <c r="AD6" s="33">
        <v>0</v>
      </c>
      <c r="AE6" s="33">
        <v>0</v>
      </c>
      <c r="AF6" s="33">
        <v>0</v>
      </c>
      <c r="AG6" s="33">
        <v>0</v>
      </c>
      <c r="AH6" t="s">
        <v>62</v>
      </c>
      <c r="AI6" s="34">
        <v>1</v>
      </c>
    </row>
    <row r="7" spans="1:35" x14ac:dyDescent="0.25">
      <c r="A7" t="s">
        <v>225</v>
      </c>
      <c r="B7" t="s">
        <v>137</v>
      </c>
      <c r="C7" t="s">
        <v>166</v>
      </c>
      <c r="D7" t="s">
        <v>193</v>
      </c>
      <c r="E7" s="33">
        <v>58.4</v>
      </c>
      <c r="F7" s="33">
        <v>0</v>
      </c>
      <c r="G7" s="33">
        <v>0.4</v>
      </c>
      <c r="H7" s="33">
        <v>0</v>
      </c>
      <c r="I7" s="33">
        <v>2.1333333333333333</v>
      </c>
      <c r="J7" s="33">
        <v>0</v>
      </c>
      <c r="K7" s="33">
        <v>0</v>
      </c>
      <c r="L7" s="33">
        <v>4.5789999999999997</v>
      </c>
      <c r="M7" s="33">
        <v>0</v>
      </c>
      <c r="N7" s="33">
        <v>0</v>
      </c>
      <c r="O7" s="33">
        <v>0</v>
      </c>
      <c r="P7" s="33">
        <v>0</v>
      </c>
      <c r="Q7" s="33">
        <v>1.5162222222222219</v>
      </c>
      <c r="R7" s="33">
        <v>2.596270928462709E-2</v>
      </c>
      <c r="S7" s="33">
        <v>4.7196666666666669</v>
      </c>
      <c r="T7" s="33">
        <v>2.4164444444444442</v>
      </c>
      <c r="U7" s="33">
        <v>0</v>
      </c>
      <c r="V7" s="33">
        <v>0.12219368340943684</v>
      </c>
      <c r="W7" s="33">
        <v>0.83388888888888868</v>
      </c>
      <c r="X7" s="33">
        <v>5.3494444444444449</v>
      </c>
      <c r="Y7" s="33">
        <v>0</v>
      </c>
      <c r="Z7" s="33">
        <v>0.10587899543378997</v>
      </c>
      <c r="AA7" s="33">
        <v>0</v>
      </c>
      <c r="AB7" s="33">
        <v>0</v>
      </c>
      <c r="AC7" s="33">
        <v>0</v>
      </c>
      <c r="AD7" s="33">
        <v>0</v>
      </c>
      <c r="AE7" s="33">
        <v>0</v>
      </c>
      <c r="AF7" s="33">
        <v>0</v>
      </c>
      <c r="AG7" s="33">
        <v>0</v>
      </c>
      <c r="AH7" t="s">
        <v>66</v>
      </c>
      <c r="AI7" s="34">
        <v>1</v>
      </c>
    </row>
    <row r="8" spans="1:35" x14ac:dyDescent="0.25">
      <c r="A8" t="s">
        <v>225</v>
      </c>
      <c r="B8" t="s">
        <v>119</v>
      </c>
      <c r="C8" t="s">
        <v>159</v>
      </c>
      <c r="D8" t="s">
        <v>190</v>
      </c>
      <c r="E8" s="33">
        <v>50.644444444444446</v>
      </c>
      <c r="F8" s="33">
        <v>5.7111111111111112</v>
      </c>
      <c r="G8" s="33">
        <v>0</v>
      </c>
      <c r="H8" s="33">
        <v>0</v>
      </c>
      <c r="I8" s="33">
        <v>0</v>
      </c>
      <c r="J8" s="33">
        <v>0</v>
      </c>
      <c r="K8" s="33">
        <v>0</v>
      </c>
      <c r="L8" s="33">
        <v>0</v>
      </c>
      <c r="M8" s="33">
        <v>6.1544444444444455</v>
      </c>
      <c r="N8" s="33">
        <v>0</v>
      </c>
      <c r="O8" s="33">
        <v>0.12152259763053973</v>
      </c>
      <c r="P8" s="33">
        <v>5.373333333333334</v>
      </c>
      <c r="Q8" s="33">
        <v>3.2855555555555549</v>
      </c>
      <c r="R8" s="33">
        <v>0.17097411145239139</v>
      </c>
      <c r="S8" s="33">
        <v>0.44</v>
      </c>
      <c r="T8" s="33">
        <v>0</v>
      </c>
      <c r="U8" s="33">
        <v>0</v>
      </c>
      <c r="V8" s="33">
        <v>8.6880210618692413E-3</v>
      </c>
      <c r="W8" s="33">
        <v>2.7688888888888892</v>
      </c>
      <c r="X8" s="33">
        <v>1.5555555555555555E-2</v>
      </c>
      <c r="Y8" s="33">
        <v>0</v>
      </c>
      <c r="Z8" s="33">
        <v>5.4980254497586672E-2</v>
      </c>
      <c r="AA8" s="33">
        <v>0</v>
      </c>
      <c r="AB8" s="33">
        <v>0</v>
      </c>
      <c r="AC8" s="33">
        <v>0</v>
      </c>
      <c r="AD8" s="33">
        <v>0</v>
      </c>
      <c r="AE8" s="33">
        <v>0</v>
      </c>
      <c r="AF8" s="33">
        <v>0</v>
      </c>
      <c r="AG8" s="33">
        <v>0</v>
      </c>
      <c r="AH8" t="s">
        <v>48</v>
      </c>
      <c r="AI8" s="34">
        <v>1</v>
      </c>
    </row>
    <row r="9" spans="1:35" x14ac:dyDescent="0.25">
      <c r="A9" t="s">
        <v>225</v>
      </c>
      <c r="B9" t="s">
        <v>120</v>
      </c>
      <c r="C9" t="s">
        <v>164</v>
      </c>
      <c r="D9" t="s">
        <v>192</v>
      </c>
      <c r="E9" s="33">
        <v>75.63333333333334</v>
      </c>
      <c r="F9" s="33">
        <v>5.6888888888888891</v>
      </c>
      <c r="G9" s="33">
        <v>0</v>
      </c>
      <c r="H9" s="33">
        <v>0</v>
      </c>
      <c r="I9" s="33">
        <v>0</v>
      </c>
      <c r="J9" s="33">
        <v>0</v>
      </c>
      <c r="K9" s="33">
        <v>0</v>
      </c>
      <c r="L9" s="33">
        <v>0.16666666666666666</v>
      </c>
      <c r="M9" s="33">
        <v>8.9188888888888886</v>
      </c>
      <c r="N9" s="33">
        <v>0</v>
      </c>
      <c r="O9" s="33">
        <v>0.11792272660496546</v>
      </c>
      <c r="P9" s="33">
        <v>14.516666666666667</v>
      </c>
      <c r="Q9" s="33">
        <v>14.921111111111104</v>
      </c>
      <c r="R9" s="33">
        <v>0.38921698251799608</v>
      </c>
      <c r="S9" s="33">
        <v>0</v>
      </c>
      <c r="T9" s="33">
        <v>0.59</v>
      </c>
      <c r="U9" s="33">
        <v>0</v>
      </c>
      <c r="V9" s="33">
        <v>7.8007933010136614E-3</v>
      </c>
      <c r="W9" s="33">
        <v>1.2188888888888889</v>
      </c>
      <c r="X9" s="33">
        <v>0.27111111111111108</v>
      </c>
      <c r="Y9" s="33">
        <v>0</v>
      </c>
      <c r="Z9" s="33">
        <v>1.9700308505949754E-2</v>
      </c>
      <c r="AA9" s="33">
        <v>0</v>
      </c>
      <c r="AB9" s="33">
        <v>0</v>
      </c>
      <c r="AC9" s="33">
        <v>0</v>
      </c>
      <c r="AD9" s="33">
        <v>0</v>
      </c>
      <c r="AE9" s="33">
        <v>0</v>
      </c>
      <c r="AF9" s="33">
        <v>0</v>
      </c>
      <c r="AG9" s="33">
        <v>0</v>
      </c>
      <c r="AH9" t="s">
        <v>49</v>
      </c>
      <c r="AI9" s="34">
        <v>1</v>
      </c>
    </row>
    <row r="10" spans="1:35" x14ac:dyDescent="0.25">
      <c r="A10" t="s">
        <v>225</v>
      </c>
      <c r="B10" t="s">
        <v>94</v>
      </c>
      <c r="C10" t="s">
        <v>161</v>
      </c>
      <c r="D10" t="s">
        <v>194</v>
      </c>
      <c r="E10" s="33">
        <v>94.844444444444449</v>
      </c>
      <c r="F10" s="33">
        <v>5.2444444444444445</v>
      </c>
      <c r="G10" s="33">
        <v>0</v>
      </c>
      <c r="H10" s="33">
        <v>0.10833333333333334</v>
      </c>
      <c r="I10" s="33">
        <v>0</v>
      </c>
      <c r="J10" s="33">
        <v>0</v>
      </c>
      <c r="K10" s="33">
        <v>0</v>
      </c>
      <c r="L10" s="33">
        <v>4.8055555555555554</v>
      </c>
      <c r="M10" s="33">
        <v>18.963888888888889</v>
      </c>
      <c r="N10" s="33">
        <v>0</v>
      </c>
      <c r="O10" s="33">
        <v>0.19994728209934395</v>
      </c>
      <c r="P10" s="33">
        <v>5.6</v>
      </c>
      <c r="Q10" s="33">
        <v>30.733333333333334</v>
      </c>
      <c r="R10" s="33">
        <v>0.38308341143392688</v>
      </c>
      <c r="S10" s="33">
        <v>9.9583333333333339</v>
      </c>
      <c r="T10" s="33">
        <v>0</v>
      </c>
      <c r="U10" s="33">
        <v>4.2222222222222223</v>
      </c>
      <c r="V10" s="33">
        <v>0.14951382380506092</v>
      </c>
      <c r="W10" s="33">
        <v>10.152777777777779</v>
      </c>
      <c r="X10" s="33">
        <v>4.5333333333333332</v>
      </c>
      <c r="Y10" s="33">
        <v>4.8888888888888893</v>
      </c>
      <c r="Z10" s="33">
        <v>0.20639058106841615</v>
      </c>
      <c r="AA10" s="33">
        <v>0</v>
      </c>
      <c r="AB10" s="33">
        <v>3.7444444444444445</v>
      </c>
      <c r="AC10" s="33">
        <v>0</v>
      </c>
      <c r="AD10" s="33">
        <v>0</v>
      </c>
      <c r="AE10" s="33">
        <v>0</v>
      </c>
      <c r="AF10" s="33">
        <v>0</v>
      </c>
      <c r="AG10" s="33">
        <v>0</v>
      </c>
      <c r="AH10" t="s">
        <v>23</v>
      </c>
      <c r="AI10" s="34">
        <v>1</v>
      </c>
    </row>
    <row r="11" spans="1:35" x14ac:dyDescent="0.25">
      <c r="A11" t="s">
        <v>225</v>
      </c>
      <c r="B11" t="s">
        <v>128</v>
      </c>
      <c r="C11" t="s">
        <v>146</v>
      </c>
      <c r="D11" t="s">
        <v>192</v>
      </c>
      <c r="E11" s="33">
        <v>39.333333333333336</v>
      </c>
      <c r="F11" s="33">
        <v>14.4</v>
      </c>
      <c r="G11" s="33">
        <v>2.4</v>
      </c>
      <c r="H11" s="33">
        <v>0</v>
      </c>
      <c r="I11" s="33">
        <v>1.1888888888888889</v>
      </c>
      <c r="J11" s="33">
        <v>0</v>
      </c>
      <c r="K11" s="33">
        <v>0</v>
      </c>
      <c r="L11" s="33">
        <v>3.9306666666666676</v>
      </c>
      <c r="M11" s="33">
        <v>5.6888888888888891</v>
      </c>
      <c r="N11" s="33">
        <v>0</v>
      </c>
      <c r="O11" s="33">
        <v>0.14463276836158193</v>
      </c>
      <c r="P11" s="33">
        <v>6.1333333333333337</v>
      </c>
      <c r="Q11" s="33">
        <v>6.3169999999999993</v>
      </c>
      <c r="R11" s="33">
        <v>0.31653389830508472</v>
      </c>
      <c r="S11" s="33">
        <v>9.1186666666666625</v>
      </c>
      <c r="T11" s="33">
        <v>0</v>
      </c>
      <c r="U11" s="33">
        <v>3.0666666666666669</v>
      </c>
      <c r="V11" s="33">
        <v>0.30979661016949139</v>
      </c>
      <c r="W11" s="33">
        <v>15.711777777777781</v>
      </c>
      <c r="X11" s="33">
        <v>1.774111111111111</v>
      </c>
      <c r="Y11" s="33">
        <v>0</v>
      </c>
      <c r="Z11" s="33">
        <v>0.44455649717514134</v>
      </c>
      <c r="AA11" s="33">
        <v>0</v>
      </c>
      <c r="AB11" s="33">
        <v>0</v>
      </c>
      <c r="AC11" s="33">
        <v>0</v>
      </c>
      <c r="AD11" s="33">
        <v>0</v>
      </c>
      <c r="AE11" s="33">
        <v>0</v>
      </c>
      <c r="AF11" s="33">
        <v>0</v>
      </c>
      <c r="AG11" s="33">
        <v>6.6666666666666666E-2</v>
      </c>
      <c r="AH11" t="s">
        <v>57</v>
      </c>
      <c r="AI11" s="34">
        <v>1</v>
      </c>
    </row>
    <row r="12" spans="1:35" x14ac:dyDescent="0.25">
      <c r="A12" t="s">
        <v>225</v>
      </c>
      <c r="B12" t="s">
        <v>138</v>
      </c>
      <c r="C12" t="s">
        <v>162</v>
      </c>
      <c r="D12" t="s">
        <v>195</v>
      </c>
      <c r="E12" s="33">
        <v>66.533333333333331</v>
      </c>
      <c r="F12" s="33">
        <v>5.4666666666666668</v>
      </c>
      <c r="G12" s="33">
        <v>1.1111111111111112E-2</v>
      </c>
      <c r="H12" s="33">
        <v>0.33611111111111114</v>
      </c>
      <c r="I12" s="33">
        <v>1.0444444444444445</v>
      </c>
      <c r="J12" s="33">
        <v>0</v>
      </c>
      <c r="K12" s="33">
        <v>0</v>
      </c>
      <c r="L12" s="33">
        <v>3.1057777777777775</v>
      </c>
      <c r="M12" s="33">
        <v>10.797222222222222</v>
      </c>
      <c r="N12" s="33">
        <v>0</v>
      </c>
      <c r="O12" s="33">
        <v>0.16228289913159655</v>
      </c>
      <c r="P12" s="33">
        <v>4.8777777777777782</v>
      </c>
      <c r="Q12" s="33">
        <v>17.355555555555554</v>
      </c>
      <c r="R12" s="33">
        <v>0.33416833667334672</v>
      </c>
      <c r="S12" s="33">
        <v>3.631222222222223</v>
      </c>
      <c r="T12" s="33">
        <v>0</v>
      </c>
      <c r="U12" s="33">
        <v>0</v>
      </c>
      <c r="V12" s="33">
        <v>5.4577488309953251E-2</v>
      </c>
      <c r="W12" s="33">
        <v>4.8175555555555558</v>
      </c>
      <c r="X12" s="33">
        <v>0.2648888888888889</v>
      </c>
      <c r="Y12" s="33">
        <v>0</v>
      </c>
      <c r="Z12" s="33">
        <v>7.6389445557782237E-2</v>
      </c>
      <c r="AA12" s="33">
        <v>0.25555555555555554</v>
      </c>
      <c r="AB12" s="33">
        <v>0.37777777777777777</v>
      </c>
      <c r="AC12" s="33">
        <v>0</v>
      </c>
      <c r="AD12" s="33">
        <v>0</v>
      </c>
      <c r="AE12" s="33">
        <v>0</v>
      </c>
      <c r="AF12" s="33">
        <v>0</v>
      </c>
      <c r="AG12" s="33">
        <v>0</v>
      </c>
      <c r="AH12" t="s">
        <v>67</v>
      </c>
      <c r="AI12" s="34">
        <v>1</v>
      </c>
    </row>
    <row r="13" spans="1:35" x14ac:dyDescent="0.25">
      <c r="A13" t="s">
        <v>225</v>
      </c>
      <c r="B13" t="s">
        <v>141</v>
      </c>
      <c r="C13" t="s">
        <v>185</v>
      </c>
      <c r="D13" t="s">
        <v>195</v>
      </c>
      <c r="E13" s="33">
        <v>55.177777777777777</v>
      </c>
      <c r="F13" s="33">
        <v>14.744444444444444</v>
      </c>
      <c r="G13" s="33">
        <v>4.4444444444444446E-2</v>
      </c>
      <c r="H13" s="33">
        <v>0.27500000000000002</v>
      </c>
      <c r="I13" s="33">
        <v>0.62222222222222223</v>
      </c>
      <c r="J13" s="33">
        <v>0</v>
      </c>
      <c r="K13" s="33">
        <v>0</v>
      </c>
      <c r="L13" s="33">
        <v>0</v>
      </c>
      <c r="M13" s="33">
        <v>4.916666666666667</v>
      </c>
      <c r="N13" s="33">
        <v>0.24444444444444444</v>
      </c>
      <c r="O13" s="33">
        <v>9.3536045106725738E-2</v>
      </c>
      <c r="P13" s="33">
        <v>25.875</v>
      </c>
      <c r="Q13" s="33">
        <v>12.516666666666667</v>
      </c>
      <c r="R13" s="33">
        <v>0.69578131292790979</v>
      </c>
      <c r="S13" s="33">
        <v>4.7222222222222221E-2</v>
      </c>
      <c r="T13" s="33">
        <v>0</v>
      </c>
      <c r="U13" s="33">
        <v>0</v>
      </c>
      <c r="V13" s="33">
        <v>8.5581957309706E-4</v>
      </c>
      <c r="W13" s="33">
        <v>0.1361111111111111</v>
      </c>
      <c r="X13" s="33">
        <v>0</v>
      </c>
      <c r="Y13" s="33">
        <v>0</v>
      </c>
      <c r="Z13" s="33">
        <v>2.4667740636327021E-3</v>
      </c>
      <c r="AA13" s="33">
        <v>0</v>
      </c>
      <c r="AB13" s="33">
        <v>0</v>
      </c>
      <c r="AC13" s="33">
        <v>0</v>
      </c>
      <c r="AD13" s="33">
        <v>0</v>
      </c>
      <c r="AE13" s="33">
        <v>0</v>
      </c>
      <c r="AF13" s="33">
        <v>0</v>
      </c>
      <c r="AG13" s="33">
        <v>0.13333333333333333</v>
      </c>
      <c r="AH13" t="s">
        <v>70</v>
      </c>
      <c r="AI13" s="34">
        <v>1</v>
      </c>
    </row>
    <row r="14" spans="1:35" x14ac:dyDescent="0.25">
      <c r="A14" t="s">
        <v>225</v>
      </c>
      <c r="B14" t="s">
        <v>114</v>
      </c>
      <c r="C14" t="s">
        <v>147</v>
      </c>
      <c r="D14" t="s">
        <v>195</v>
      </c>
      <c r="E14" s="33">
        <v>72.966666666666669</v>
      </c>
      <c r="F14" s="33">
        <v>5.1555555555555559</v>
      </c>
      <c r="G14" s="33">
        <v>0.26666666666666666</v>
      </c>
      <c r="H14" s="33">
        <v>0.30355555555555552</v>
      </c>
      <c r="I14" s="33">
        <v>1.0555555555555556</v>
      </c>
      <c r="J14" s="33">
        <v>0</v>
      </c>
      <c r="K14" s="33">
        <v>0</v>
      </c>
      <c r="L14" s="33">
        <v>0.64366666666666661</v>
      </c>
      <c r="M14" s="33">
        <v>4.790111111111111</v>
      </c>
      <c r="N14" s="33">
        <v>0</v>
      </c>
      <c r="O14" s="33">
        <v>6.5647936652961772E-2</v>
      </c>
      <c r="P14" s="33">
        <v>0</v>
      </c>
      <c r="Q14" s="33">
        <v>9.9230000000000018</v>
      </c>
      <c r="R14" s="33">
        <v>0.13599360438556421</v>
      </c>
      <c r="S14" s="33">
        <v>9.5026666666666664</v>
      </c>
      <c r="T14" s="33">
        <v>0.25600000000000001</v>
      </c>
      <c r="U14" s="33">
        <v>0</v>
      </c>
      <c r="V14" s="33">
        <v>0.13374143444495204</v>
      </c>
      <c r="W14" s="33">
        <v>4.5329999999999995</v>
      </c>
      <c r="X14" s="33">
        <v>4.2753333333333323</v>
      </c>
      <c r="Y14" s="33">
        <v>0</v>
      </c>
      <c r="Z14" s="33">
        <v>0.12071722247601642</v>
      </c>
      <c r="AA14" s="33">
        <v>0</v>
      </c>
      <c r="AB14" s="33">
        <v>4.9666666666666668</v>
      </c>
      <c r="AC14" s="33">
        <v>0</v>
      </c>
      <c r="AD14" s="33">
        <v>0</v>
      </c>
      <c r="AE14" s="33">
        <v>43.56666666666667</v>
      </c>
      <c r="AF14" s="33">
        <v>0</v>
      </c>
      <c r="AG14" s="33">
        <v>0</v>
      </c>
      <c r="AH14" t="s">
        <v>43</v>
      </c>
      <c r="AI14" s="34">
        <v>1</v>
      </c>
    </row>
    <row r="15" spans="1:35" x14ac:dyDescent="0.25">
      <c r="A15" t="s">
        <v>225</v>
      </c>
      <c r="B15" t="s">
        <v>100</v>
      </c>
      <c r="C15" t="s">
        <v>149</v>
      </c>
      <c r="D15" t="s">
        <v>187</v>
      </c>
      <c r="E15" s="33">
        <v>54.7</v>
      </c>
      <c r="F15" s="33">
        <v>6.2222222222222223</v>
      </c>
      <c r="G15" s="33">
        <v>6.6666666666666666E-2</v>
      </c>
      <c r="H15" s="33">
        <v>0.19400000000000001</v>
      </c>
      <c r="I15" s="33">
        <v>1.1555555555555554</v>
      </c>
      <c r="J15" s="33">
        <v>0</v>
      </c>
      <c r="K15" s="33">
        <v>5.1555555555555559</v>
      </c>
      <c r="L15" s="33">
        <v>1.7857777777777781</v>
      </c>
      <c r="M15" s="33">
        <v>4.859</v>
      </c>
      <c r="N15" s="33">
        <v>0</v>
      </c>
      <c r="O15" s="33">
        <v>8.8829981718464346E-2</v>
      </c>
      <c r="P15" s="33">
        <v>0</v>
      </c>
      <c r="Q15" s="33">
        <v>8.747666666666662</v>
      </c>
      <c r="R15" s="33">
        <v>0.1599207800121876</v>
      </c>
      <c r="S15" s="33">
        <v>2.9812222222222218</v>
      </c>
      <c r="T15" s="33">
        <v>2.345222222222223</v>
      </c>
      <c r="U15" s="33">
        <v>0</v>
      </c>
      <c r="V15" s="33">
        <v>9.7375583993499895E-2</v>
      </c>
      <c r="W15" s="33">
        <v>3.8834444444444443</v>
      </c>
      <c r="X15" s="33">
        <v>4.3307777777777785</v>
      </c>
      <c r="Y15" s="33">
        <v>0</v>
      </c>
      <c r="Z15" s="33">
        <v>0.15016859638431851</v>
      </c>
      <c r="AA15" s="33">
        <v>0</v>
      </c>
      <c r="AB15" s="33">
        <v>4.1555555555555559</v>
      </c>
      <c r="AC15" s="33">
        <v>0</v>
      </c>
      <c r="AD15" s="33">
        <v>0</v>
      </c>
      <c r="AE15" s="33">
        <v>0</v>
      </c>
      <c r="AF15" s="33">
        <v>0</v>
      </c>
      <c r="AG15" s="33">
        <v>0</v>
      </c>
      <c r="AH15" t="s">
        <v>29</v>
      </c>
      <c r="AI15" s="34">
        <v>1</v>
      </c>
    </row>
    <row r="16" spans="1:35" x14ac:dyDescent="0.25">
      <c r="A16" t="s">
        <v>225</v>
      </c>
      <c r="B16" t="s">
        <v>132</v>
      </c>
      <c r="C16" t="s">
        <v>165</v>
      </c>
      <c r="D16" t="s">
        <v>192</v>
      </c>
      <c r="E16" s="33">
        <v>44.633333333333333</v>
      </c>
      <c r="F16" s="33">
        <v>5.5111111111111111</v>
      </c>
      <c r="G16" s="33">
        <v>0.2</v>
      </c>
      <c r="H16" s="33">
        <v>0</v>
      </c>
      <c r="I16" s="33">
        <v>1.0888888888888888</v>
      </c>
      <c r="J16" s="33">
        <v>0</v>
      </c>
      <c r="K16" s="33">
        <v>0</v>
      </c>
      <c r="L16" s="33">
        <v>0</v>
      </c>
      <c r="M16" s="33">
        <v>4.3583333333333334</v>
      </c>
      <c r="N16" s="33">
        <v>0</v>
      </c>
      <c r="O16" s="33">
        <v>9.7647498132935023E-2</v>
      </c>
      <c r="P16" s="33">
        <v>5.1749999999999998</v>
      </c>
      <c r="Q16" s="33">
        <v>5.7777777777777777</v>
      </c>
      <c r="R16" s="33">
        <v>0.24539457306447598</v>
      </c>
      <c r="S16" s="33">
        <v>1.6367777777777779</v>
      </c>
      <c r="T16" s="33">
        <v>2.0444444444444443</v>
      </c>
      <c r="U16" s="33">
        <v>0</v>
      </c>
      <c r="V16" s="33">
        <v>8.2476972865322379E-2</v>
      </c>
      <c r="W16" s="33">
        <v>1.7242222222222223</v>
      </c>
      <c r="X16" s="33">
        <v>0</v>
      </c>
      <c r="Y16" s="33">
        <v>0</v>
      </c>
      <c r="Z16" s="33">
        <v>3.8630819019168539E-2</v>
      </c>
      <c r="AA16" s="33">
        <v>2.2222222222222223E-2</v>
      </c>
      <c r="AB16" s="33">
        <v>0</v>
      </c>
      <c r="AC16" s="33">
        <v>0</v>
      </c>
      <c r="AD16" s="33">
        <v>0</v>
      </c>
      <c r="AE16" s="33">
        <v>0</v>
      </c>
      <c r="AF16" s="33">
        <v>0</v>
      </c>
      <c r="AG16" s="33">
        <v>0</v>
      </c>
      <c r="AH16" t="s">
        <v>61</v>
      </c>
      <c r="AI16" s="34">
        <v>1</v>
      </c>
    </row>
    <row r="17" spans="1:35" x14ac:dyDescent="0.25">
      <c r="A17" t="s">
        <v>225</v>
      </c>
      <c r="B17" t="s">
        <v>74</v>
      </c>
      <c r="C17" t="s">
        <v>151</v>
      </c>
      <c r="D17" t="s">
        <v>190</v>
      </c>
      <c r="E17" s="33">
        <v>77.433333333333337</v>
      </c>
      <c r="F17" s="33">
        <v>5.6</v>
      </c>
      <c r="G17" s="33">
        <v>0.9555555555555556</v>
      </c>
      <c r="H17" s="33">
        <v>0.52777777777777779</v>
      </c>
      <c r="I17" s="33">
        <v>3.4777777777777779</v>
      </c>
      <c r="J17" s="33">
        <v>0</v>
      </c>
      <c r="K17" s="33">
        <v>0</v>
      </c>
      <c r="L17" s="33">
        <v>5.6111111111111107</v>
      </c>
      <c r="M17" s="33">
        <v>5.2055555555555557</v>
      </c>
      <c r="N17" s="33">
        <v>0</v>
      </c>
      <c r="O17" s="33">
        <v>6.7226287846175917E-2</v>
      </c>
      <c r="P17" s="33">
        <v>5.0666666666666664</v>
      </c>
      <c r="Q17" s="33">
        <v>7.2777777777777777</v>
      </c>
      <c r="R17" s="33">
        <v>0.15942028985507245</v>
      </c>
      <c r="S17" s="33">
        <v>7.083333333333333</v>
      </c>
      <c r="T17" s="33">
        <v>0</v>
      </c>
      <c r="U17" s="33">
        <v>0</v>
      </c>
      <c r="V17" s="33">
        <v>9.1476538958243647E-2</v>
      </c>
      <c r="W17" s="33">
        <v>4.6944444444444446</v>
      </c>
      <c r="X17" s="33">
        <v>4.2</v>
      </c>
      <c r="Y17" s="33">
        <v>0</v>
      </c>
      <c r="Z17" s="33">
        <v>0.11486583440952793</v>
      </c>
      <c r="AA17" s="33">
        <v>0</v>
      </c>
      <c r="AB17" s="33">
        <v>0</v>
      </c>
      <c r="AC17" s="33">
        <v>0</v>
      </c>
      <c r="AD17" s="33">
        <v>0</v>
      </c>
      <c r="AE17" s="33">
        <v>4.9777777777777779</v>
      </c>
      <c r="AF17" s="33">
        <v>0</v>
      </c>
      <c r="AG17" s="33">
        <v>0</v>
      </c>
      <c r="AH17" t="s">
        <v>3</v>
      </c>
      <c r="AI17" s="34">
        <v>1</v>
      </c>
    </row>
    <row r="18" spans="1:35" x14ac:dyDescent="0.25">
      <c r="A18" t="s">
        <v>225</v>
      </c>
      <c r="B18" t="s">
        <v>76</v>
      </c>
      <c r="C18" t="s">
        <v>164</v>
      </c>
      <c r="D18" t="s">
        <v>192</v>
      </c>
      <c r="E18" s="33">
        <v>73.111111111111114</v>
      </c>
      <c r="F18" s="33">
        <v>4.7111111111111112</v>
      </c>
      <c r="G18" s="33">
        <v>0.28888888888888886</v>
      </c>
      <c r="H18" s="33">
        <v>0</v>
      </c>
      <c r="I18" s="33">
        <v>1.6444444444444444</v>
      </c>
      <c r="J18" s="33">
        <v>0</v>
      </c>
      <c r="K18" s="33">
        <v>0</v>
      </c>
      <c r="L18" s="33">
        <v>0.49555555555555547</v>
      </c>
      <c r="M18" s="33">
        <v>7.5347777777777765</v>
      </c>
      <c r="N18" s="33">
        <v>3.9903333333333326</v>
      </c>
      <c r="O18" s="33">
        <v>0.15763829787234038</v>
      </c>
      <c r="P18" s="33">
        <v>0</v>
      </c>
      <c r="Q18" s="33">
        <v>6.0955555555555545</v>
      </c>
      <c r="R18" s="33">
        <v>8.3373860182370807E-2</v>
      </c>
      <c r="S18" s="33">
        <v>9.6801111111111098</v>
      </c>
      <c r="T18" s="33">
        <v>0</v>
      </c>
      <c r="U18" s="33">
        <v>0</v>
      </c>
      <c r="V18" s="33">
        <v>0.13240273556231</v>
      </c>
      <c r="W18" s="33">
        <v>9.4045555555555573</v>
      </c>
      <c r="X18" s="33">
        <v>0</v>
      </c>
      <c r="Y18" s="33">
        <v>0</v>
      </c>
      <c r="Z18" s="33">
        <v>0.12863373860182373</v>
      </c>
      <c r="AA18" s="33">
        <v>0</v>
      </c>
      <c r="AB18" s="33">
        <v>0</v>
      </c>
      <c r="AC18" s="33">
        <v>0</v>
      </c>
      <c r="AD18" s="33">
        <v>57.116222222222241</v>
      </c>
      <c r="AE18" s="33">
        <v>0.3888888888888889</v>
      </c>
      <c r="AF18" s="33">
        <v>0</v>
      </c>
      <c r="AG18" s="33">
        <v>0</v>
      </c>
      <c r="AH18" t="s">
        <v>5</v>
      </c>
      <c r="AI18" s="34">
        <v>1</v>
      </c>
    </row>
    <row r="19" spans="1:35" x14ac:dyDescent="0.25">
      <c r="A19" t="s">
        <v>225</v>
      </c>
      <c r="B19" t="s">
        <v>82</v>
      </c>
      <c r="C19" t="s">
        <v>145</v>
      </c>
      <c r="D19" t="s">
        <v>188</v>
      </c>
      <c r="E19" s="33">
        <v>64.777777777777771</v>
      </c>
      <c r="F19" s="33">
        <v>4.6222222222222218</v>
      </c>
      <c r="G19" s="33">
        <v>8.8888888888888892E-2</v>
      </c>
      <c r="H19" s="33">
        <v>0.24533333333333332</v>
      </c>
      <c r="I19" s="33">
        <v>1.1666666666666667</v>
      </c>
      <c r="J19" s="33">
        <v>0</v>
      </c>
      <c r="K19" s="33">
        <v>0</v>
      </c>
      <c r="L19" s="33">
        <v>0.44088888888888889</v>
      </c>
      <c r="M19" s="33">
        <v>4.6573333333333329</v>
      </c>
      <c r="N19" s="33">
        <v>0</v>
      </c>
      <c r="O19" s="33">
        <v>7.1897084048027443E-2</v>
      </c>
      <c r="P19" s="33">
        <v>0</v>
      </c>
      <c r="Q19" s="33">
        <v>7.0328888888888867</v>
      </c>
      <c r="R19" s="33">
        <v>0.10856946826758146</v>
      </c>
      <c r="S19" s="33">
        <v>3.2103333333333346</v>
      </c>
      <c r="T19" s="33">
        <v>2.4766666666666666</v>
      </c>
      <c r="U19" s="33">
        <v>0</v>
      </c>
      <c r="V19" s="33">
        <v>8.7792452830188702E-2</v>
      </c>
      <c r="W19" s="33">
        <v>1.7185555555555558</v>
      </c>
      <c r="X19" s="33">
        <v>8.7100000000000026</v>
      </c>
      <c r="Y19" s="33">
        <v>0</v>
      </c>
      <c r="Z19" s="33">
        <v>0.16098970840480281</v>
      </c>
      <c r="AA19" s="33">
        <v>0</v>
      </c>
      <c r="AB19" s="33">
        <v>3.4444444444444446</v>
      </c>
      <c r="AC19" s="33">
        <v>0</v>
      </c>
      <c r="AD19" s="33">
        <v>0</v>
      </c>
      <c r="AE19" s="33">
        <v>0</v>
      </c>
      <c r="AF19" s="33">
        <v>0</v>
      </c>
      <c r="AG19" s="33">
        <v>0</v>
      </c>
      <c r="AH19" t="s">
        <v>11</v>
      </c>
      <c r="AI19" s="34">
        <v>1</v>
      </c>
    </row>
    <row r="20" spans="1:35" x14ac:dyDescent="0.25">
      <c r="A20" t="s">
        <v>225</v>
      </c>
      <c r="B20" t="s">
        <v>118</v>
      </c>
      <c r="C20" t="s">
        <v>177</v>
      </c>
      <c r="D20" t="s">
        <v>189</v>
      </c>
      <c r="E20" s="33">
        <v>84.722222222222229</v>
      </c>
      <c r="F20" s="33">
        <v>5.4222222222222225</v>
      </c>
      <c r="G20" s="33">
        <v>0.53333333333333333</v>
      </c>
      <c r="H20" s="33">
        <v>0.36611111111111105</v>
      </c>
      <c r="I20" s="33">
        <v>3.6444444444444444</v>
      </c>
      <c r="J20" s="33">
        <v>0</v>
      </c>
      <c r="K20" s="33">
        <v>0</v>
      </c>
      <c r="L20" s="33">
        <v>0.69166666666666665</v>
      </c>
      <c r="M20" s="33">
        <v>0</v>
      </c>
      <c r="N20" s="33">
        <v>10.683333333333334</v>
      </c>
      <c r="O20" s="33">
        <v>0.12609836065573771</v>
      </c>
      <c r="P20" s="33">
        <v>4.8444444444444441</v>
      </c>
      <c r="Q20" s="33">
        <v>10.269444444444444</v>
      </c>
      <c r="R20" s="33">
        <v>0.17839344262295079</v>
      </c>
      <c r="S20" s="33">
        <v>5.8527777777777779</v>
      </c>
      <c r="T20" s="33">
        <v>0.40555555555555556</v>
      </c>
      <c r="U20" s="33">
        <v>0</v>
      </c>
      <c r="V20" s="33">
        <v>7.3868852459016393E-2</v>
      </c>
      <c r="W20" s="33">
        <v>0.875</v>
      </c>
      <c r="X20" s="33">
        <v>4.7555555555555555</v>
      </c>
      <c r="Y20" s="33">
        <v>0</v>
      </c>
      <c r="Z20" s="33">
        <v>6.6459016393442621E-2</v>
      </c>
      <c r="AA20" s="33">
        <v>0</v>
      </c>
      <c r="AB20" s="33">
        <v>0</v>
      </c>
      <c r="AC20" s="33">
        <v>0</v>
      </c>
      <c r="AD20" s="33">
        <v>0</v>
      </c>
      <c r="AE20" s="33">
        <v>0</v>
      </c>
      <c r="AF20" s="33">
        <v>0</v>
      </c>
      <c r="AG20" s="33">
        <v>0.53333333333333333</v>
      </c>
      <c r="AH20" t="s">
        <v>47</v>
      </c>
      <c r="AI20" s="34">
        <v>1</v>
      </c>
    </row>
    <row r="21" spans="1:35" x14ac:dyDescent="0.25">
      <c r="A21" t="s">
        <v>225</v>
      </c>
      <c r="B21" t="s">
        <v>103</v>
      </c>
      <c r="C21" t="s">
        <v>170</v>
      </c>
      <c r="D21" t="s">
        <v>192</v>
      </c>
      <c r="E21" s="33">
        <v>65.8</v>
      </c>
      <c r="F21" s="33">
        <v>5.4222222222222225</v>
      </c>
      <c r="G21" s="33">
        <v>0.1</v>
      </c>
      <c r="H21" s="33">
        <v>0.31011111111111117</v>
      </c>
      <c r="I21" s="33">
        <v>1.711111111111111</v>
      </c>
      <c r="J21" s="33">
        <v>0</v>
      </c>
      <c r="K21" s="33">
        <v>5.0111111111111111</v>
      </c>
      <c r="L21" s="33">
        <v>4.6107777777777788</v>
      </c>
      <c r="M21" s="33">
        <v>10.112999999999998</v>
      </c>
      <c r="N21" s="33">
        <v>0</v>
      </c>
      <c r="O21" s="33">
        <v>0.153693009118541</v>
      </c>
      <c r="P21" s="33">
        <v>0</v>
      </c>
      <c r="Q21" s="33">
        <v>5.3954444444444434</v>
      </c>
      <c r="R21" s="33">
        <v>8.1997635933806129E-2</v>
      </c>
      <c r="S21" s="33">
        <v>4.9825555555555558</v>
      </c>
      <c r="T21" s="33">
        <v>4.1754444444444454</v>
      </c>
      <c r="U21" s="33">
        <v>0</v>
      </c>
      <c r="V21" s="33">
        <v>0.13917933130699089</v>
      </c>
      <c r="W21" s="33">
        <v>4.514444444444444</v>
      </c>
      <c r="X21" s="33">
        <v>9.2403333333333286</v>
      </c>
      <c r="Y21" s="33">
        <v>0</v>
      </c>
      <c r="Z21" s="33">
        <v>0.20903917595406948</v>
      </c>
      <c r="AA21" s="33">
        <v>0</v>
      </c>
      <c r="AB21" s="33">
        <v>5.4222222222222225</v>
      </c>
      <c r="AC21" s="33">
        <v>0</v>
      </c>
      <c r="AD21" s="33">
        <v>0</v>
      </c>
      <c r="AE21" s="33">
        <v>0</v>
      </c>
      <c r="AF21" s="33">
        <v>0</v>
      </c>
      <c r="AG21" s="33">
        <v>0</v>
      </c>
      <c r="AH21" t="s">
        <v>32</v>
      </c>
      <c r="AI21" s="34">
        <v>1</v>
      </c>
    </row>
    <row r="22" spans="1:35" x14ac:dyDescent="0.25">
      <c r="A22" t="s">
        <v>225</v>
      </c>
      <c r="B22" t="s">
        <v>136</v>
      </c>
      <c r="C22" t="s">
        <v>152</v>
      </c>
      <c r="D22" t="s">
        <v>187</v>
      </c>
      <c r="E22" s="33">
        <v>94.611111111111114</v>
      </c>
      <c r="F22" s="33">
        <v>5.2444444444444445</v>
      </c>
      <c r="G22" s="33">
        <v>0</v>
      </c>
      <c r="H22" s="33">
        <v>0</v>
      </c>
      <c r="I22" s="33">
        <v>4.4555555555555557</v>
      </c>
      <c r="J22" s="33">
        <v>0</v>
      </c>
      <c r="K22" s="33">
        <v>0</v>
      </c>
      <c r="L22" s="33">
        <v>2.569555555555556</v>
      </c>
      <c r="M22" s="33">
        <v>0</v>
      </c>
      <c r="N22" s="33">
        <v>9.5250000000000004</v>
      </c>
      <c r="O22" s="33">
        <v>0.10067527891955373</v>
      </c>
      <c r="P22" s="33">
        <v>5.6888888888888891</v>
      </c>
      <c r="Q22" s="33">
        <v>18.005555555555556</v>
      </c>
      <c r="R22" s="33">
        <v>0.25044039929536116</v>
      </c>
      <c r="S22" s="33">
        <v>11.77011111111111</v>
      </c>
      <c r="T22" s="33">
        <v>4.9928888888888894</v>
      </c>
      <c r="U22" s="33">
        <v>0</v>
      </c>
      <c r="V22" s="33">
        <v>0.17717792131532586</v>
      </c>
      <c r="W22" s="33">
        <v>8.9910000000000032</v>
      </c>
      <c r="X22" s="33">
        <v>6.0202222222222241</v>
      </c>
      <c r="Y22" s="33">
        <v>0</v>
      </c>
      <c r="Z22" s="33">
        <v>0.15866236054022317</v>
      </c>
      <c r="AA22" s="33">
        <v>0</v>
      </c>
      <c r="AB22" s="33">
        <v>0</v>
      </c>
      <c r="AC22" s="33">
        <v>0</v>
      </c>
      <c r="AD22" s="33">
        <v>0</v>
      </c>
      <c r="AE22" s="33">
        <v>0</v>
      </c>
      <c r="AF22" s="33">
        <v>0</v>
      </c>
      <c r="AG22" s="33">
        <v>0</v>
      </c>
      <c r="AH22" t="s">
        <v>65</v>
      </c>
      <c r="AI22" s="34">
        <v>1</v>
      </c>
    </row>
    <row r="23" spans="1:35" x14ac:dyDescent="0.25">
      <c r="A23" t="s">
        <v>225</v>
      </c>
      <c r="B23" t="s">
        <v>139</v>
      </c>
      <c r="C23" t="s">
        <v>184</v>
      </c>
      <c r="D23" t="s">
        <v>191</v>
      </c>
      <c r="E23" s="33">
        <v>72.833333333333329</v>
      </c>
      <c r="F23" s="33">
        <v>8.1333333333333329</v>
      </c>
      <c r="G23" s="33">
        <v>0</v>
      </c>
      <c r="H23" s="33">
        <v>0</v>
      </c>
      <c r="I23" s="33">
        <v>0</v>
      </c>
      <c r="J23" s="33">
        <v>0</v>
      </c>
      <c r="K23" s="33">
        <v>0</v>
      </c>
      <c r="L23" s="33">
        <v>0</v>
      </c>
      <c r="M23" s="33">
        <v>4.1833333333333336</v>
      </c>
      <c r="N23" s="33">
        <v>7.9944444444444445</v>
      </c>
      <c r="O23" s="33">
        <v>0.16720061022120519</v>
      </c>
      <c r="P23" s="33">
        <v>3.8888888888888888</v>
      </c>
      <c r="Q23" s="33">
        <v>20.658333333333335</v>
      </c>
      <c r="R23" s="33">
        <v>0.33703279938977887</v>
      </c>
      <c r="S23" s="33">
        <v>0</v>
      </c>
      <c r="T23" s="33">
        <v>0</v>
      </c>
      <c r="U23" s="33">
        <v>0</v>
      </c>
      <c r="V23" s="33">
        <v>0</v>
      </c>
      <c r="W23" s="33">
        <v>0</v>
      </c>
      <c r="X23" s="33">
        <v>0</v>
      </c>
      <c r="Y23" s="33">
        <v>0</v>
      </c>
      <c r="Z23" s="33">
        <v>0</v>
      </c>
      <c r="AA23" s="33">
        <v>4.8777777777777782</v>
      </c>
      <c r="AB23" s="33">
        <v>0</v>
      </c>
      <c r="AC23" s="33">
        <v>0</v>
      </c>
      <c r="AD23" s="33">
        <v>0</v>
      </c>
      <c r="AE23" s="33">
        <v>0</v>
      </c>
      <c r="AF23" s="33">
        <v>0</v>
      </c>
      <c r="AG23" s="33">
        <v>0</v>
      </c>
      <c r="AH23" t="s">
        <v>68</v>
      </c>
      <c r="AI23" s="34">
        <v>1</v>
      </c>
    </row>
    <row r="24" spans="1:35" x14ac:dyDescent="0.25">
      <c r="A24" t="s">
        <v>225</v>
      </c>
      <c r="B24" t="s">
        <v>84</v>
      </c>
      <c r="C24" t="s">
        <v>167</v>
      </c>
      <c r="D24" t="s">
        <v>193</v>
      </c>
      <c r="E24" s="33">
        <v>59.9</v>
      </c>
      <c r="F24" s="33">
        <v>8.0666666666666664</v>
      </c>
      <c r="G24" s="33">
        <v>0.13333333333333333</v>
      </c>
      <c r="H24" s="33">
        <v>0.34822222222222227</v>
      </c>
      <c r="I24" s="33">
        <v>2.0666666666666669</v>
      </c>
      <c r="J24" s="33">
        <v>0</v>
      </c>
      <c r="K24" s="33">
        <v>0</v>
      </c>
      <c r="L24" s="33">
        <v>4.9083333333333332</v>
      </c>
      <c r="M24" s="33">
        <v>0</v>
      </c>
      <c r="N24" s="33">
        <v>0.57222222222222219</v>
      </c>
      <c r="O24" s="33">
        <v>9.5529586347616394E-3</v>
      </c>
      <c r="P24" s="33">
        <v>0</v>
      </c>
      <c r="Q24" s="33">
        <v>0</v>
      </c>
      <c r="R24" s="33">
        <v>0</v>
      </c>
      <c r="S24" s="33">
        <v>22.211111111111112</v>
      </c>
      <c r="T24" s="33">
        <v>0</v>
      </c>
      <c r="U24" s="33">
        <v>0</v>
      </c>
      <c r="V24" s="33">
        <v>0.37080319050268967</v>
      </c>
      <c r="W24" s="33">
        <v>6.35</v>
      </c>
      <c r="X24" s="33">
        <v>11.494444444444444</v>
      </c>
      <c r="Y24" s="33">
        <v>0</v>
      </c>
      <c r="Z24" s="33">
        <v>0.2979039139306251</v>
      </c>
      <c r="AA24" s="33">
        <v>0</v>
      </c>
      <c r="AB24" s="33">
        <v>0</v>
      </c>
      <c r="AC24" s="33">
        <v>0</v>
      </c>
      <c r="AD24" s="33">
        <v>0</v>
      </c>
      <c r="AE24" s="33">
        <v>0</v>
      </c>
      <c r="AF24" s="33">
        <v>0</v>
      </c>
      <c r="AG24" s="33">
        <v>0</v>
      </c>
      <c r="AH24" t="s">
        <v>13</v>
      </c>
      <c r="AI24" s="34">
        <v>1</v>
      </c>
    </row>
    <row r="25" spans="1:35" x14ac:dyDescent="0.25">
      <c r="A25" t="s">
        <v>225</v>
      </c>
      <c r="B25" t="s">
        <v>93</v>
      </c>
      <c r="C25" t="s">
        <v>172</v>
      </c>
      <c r="D25" t="s">
        <v>191</v>
      </c>
      <c r="E25" s="33">
        <v>97.533333333333331</v>
      </c>
      <c r="F25" s="33">
        <v>5.1555555555555559</v>
      </c>
      <c r="G25" s="33">
        <v>0</v>
      </c>
      <c r="H25" s="33">
        <v>0.48055555555555557</v>
      </c>
      <c r="I25" s="33">
        <v>3.1</v>
      </c>
      <c r="J25" s="33">
        <v>0</v>
      </c>
      <c r="K25" s="33">
        <v>0</v>
      </c>
      <c r="L25" s="33">
        <v>5.5333333333333332</v>
      </c>
      <c r="M25" s="33">
        <v>10.580555555555556</v>
      </c>
      <c r="N25" s="33">
        <v>0</v>
      </c>
      <c r="O25" s="33">
        <v>0.1084814308498519</v>
      </c>
      <c r="P25" s="33">
        <v>5.1555555555555559</v>
      </c>
      <c r="Q25" s="33">
        <v>47.575000000000003</v>
      </c>
      <c r="R25" s="33">
        <v>0.54064137616769203</v>
      </c>
      <c r="S25" s="33">
        <v>2.1641111111111111</v>
      </c>
      <c r="T25" s="33">
        <v>4.0763333333333334</v>
      </c>
      <c r="U25" s="33">
        <v>0</v>
      </c>
      <c r="V25" s="33">
        <v>6.3982683982683974E-2</v>
      </c>
      <c r="W25" s="33">
        <v>3.1646666666666672</v>
      </c>
      <c r="X25" s="33">
        <v>0.49088888888888887</v>
      </c>
      <c r="Y25" s="33">
        <v>0</v>
      </c>
      <c r="Z25" s="33">
        <v>3.7480063795853273E-2</v>
      </c>
      <c r="AA25" s="33">
        <v>0</v>
      </c>
      <c r="AB25" s="33">
        <v>0</v>
      </c>
      <c r="AC25" s="33">
        <v>0</v>
      </c>
      <c r="AD25" s="33">
        <v>5.5555555555555552E-2</v>
      </c>
      <c r="AE25" s="33">
        <v>0</v>
      </c>
      <c r="AF25" s="33">
        <v>0</v>
      </c>
      <c r="AG25" s="33">
        <v>0</v>
      </c>
      <c r="AH25" t="s">
        <v>22</v>
      </c>
      <c r="AI25" s="34">
        <v>1</v>
      </c>
    </row>
    <row r="26" spans="1:35" x14ac:dyDescent="0.25">
      <c r="A26" t="s">
        <v>225</v>
      </c>
      <c r="B26" t="s">
        <v>79</v>
      </c>
      <c r="C26" t="s">
        <v>148</v>
      </c>
      <c r="D26" t="s">
        <v>187</v>
      </c>
      <c r="E26" s="33">
        <v>61.866666666666667</v>
      </c>
      <c r="F26" s="33">
        <v>1.4222222222222223</v>
      </c>
      <c r="G26" s="33">
        <v>0.37777777777777777</v>
      </c>
      <c r="H26" s="33">
        <v>0.32544444444444443</v>
      </c>
      <c r="I26" s="33">
        <v>2.2888888888888888</v>
      </c>
      <c r="J26" s="33">
        <v>0</v>
      </c>
      <c r="K26" s="33">
        <v>4.3555555555555552</v>
      </c>
      <c r="L26" s="33">
        <v>4.7501111111111118</v>
      </c>
      <c r="M26" s="33">
        <v>8.0323333333333284</v>
      </c>
      <c r="N26" s="33">
        <v>0</v>
      </c>
      <c r="O26" s="33">
        <v>0.12983297413793096</v>
      </c>
      <c r="P26" s="33">
        <v>0</v>
      </c>
      <c r="Q26" s="33">
        <v>3.5104444444444458</v>
      </c>
      <c r="R26" s="33">
        <v>5.6742097701149449E-2</v>
      </c>
      <c r="S26" s="33">
        <v>10.785555555555558</v>
      </c>
      <c r="T26" s="33">
        <v>11.279222222222225</v>
      </c>
      <c r="U26" s="33">
        <v>0</v>
      </c>
      <c r="V26" s="33">
        <v>0.35665050287356331</v>
      </c>
      <c r="W26" s="33">
        <v>4.7974444444444444</v>
      </c>
      <c r="X26" s="33">
        <v>9.7795555555555556</v>
      </c>
      <c r="Y26" s="33">
        <v>0</v>
      </c>
      <c r="Z26" s="33">
        <v>0.23561961206896551</v>
      </c>
      <c r="AA26" s="33">
        <v>0</v>
      </c>
      <c r="AB26" s="33">
        <v>4.7888888888888888</v>
      </c>
      <c r="AC26" s="33">
        <v>0</v>
      </c>
      <c r="AD26" s="33">
        <v>0</v>
      </c>
      <c r="AE26" s="33">
        <v>0</v>
      </c>
      <c r="AF26" s="33">
        <v>0</v>
      </c>
      <c r="AG26" s="33">
        <v>0</v>
      </c>
      <c r="AH26" t="s">
        <v>8</v>
      </c>
      <c r="AI26" s="34">
        <v>1</v>
      </c>
    </row>
    <row r="27" spans="1:35" x14ac:dyDescent="0.25">
      <c r="A27" t="s">
        <v>225</v>
      </c>
      <c r="B27" t="s">
        <v>72</v>
      </c>
      <c r="C27" t="s">
        <v>148</v>
      </c>
      <c r="D27" t="s">
        <v>187</v>
      </c>
      <c r="E27" s="33">
        <v>104.46666666666667</v>
      </c>
      <c r="F27" s="33">
        <v>11.377777777777778</v>
      </c>
      <c r="G27" s="33">
        <v>1.1555555555555554</v>
      </c>
      <c r="H27" s="33">
        <v>0.66666666666666663</v>
      </c>
      <c r="I27" s="33">
        <v>3.1777777777777776</v>
      </c>
      <c r="J27" s="33">
        <v>0</v>
      </c>
      <c r="K27" s="33">
        <v>5.6888888888888891</v>
      </c>
      <c r="L27" s="33">
        <v>5.9861111111111107</v>
      </c>
      <c r="M27" s="33">
        <v>10.594444444444445</v>
      </c>
      <c r="N27" s="33">
        <v>0</v>
      </c>
      <c r="O27" s="33">
        <v>0.10141459263986387</v>
      </c>
      <c r="P27" s="33">
        <v>5.6888888888888891</v>
      </c>
      <c r="Q27" s="33">
        <v>0</v>
      </c>
      <c r="R27" s="33">
        <v>5.4456498617315469E-2</v>
      </c>
      <c r="S27" s="33">
        <v>11.66388888888889</v>
      </c>
      <c r="T27" s="33">
        <v>0</v>
      </c>
      <c r="U27" s="33">
        <v>5.4111111111111114</v>
      </c>
      <c r="V27" s="33">
        <v>0.16344926611359287</v>
      </c>
      <c r="W27" s="33">
        <v>10.936111111111112</v>
      </c>
      <c r="X27" s="33">
        <v>10.188888888888888</v>
      </c>
      <c r="Y27" s="33">
        <v>0</v>
      </c>
      <c r="Z27" s="33">
        <v>0.20221761327377152</v>
      </c>
      <c r="AA27" s="33">
        <v>0</v>
      </c>
      <c r="AB27" s="33">
        <v>0</v>
      </c>
      <c r="AC27" s="33">
        <v>0</v>
      </c>
      <c r="AD27" s="33">
        <v>0</v>
      </c>
      <c r="AE27" s="33">
        <v>0</v>
      </c>
      <c r="AF27" s="33">
        <v>0</v>
      </c>
      <c r="AG27" s="33">
        <v>0</v>
      </c>
      <c r="AH27" t="s">
        <v>1</v>
      </c>
      <c r="AI27" s="34">
        <v>1</v>
      </c>
    </row>
    <row r="28" spans="1:35" x14ac:dyDescent="0.25">
      <c r="A28" t="s">
        <v>225</v>
      </c>
      <c r="B28" t="s">
        <v>75</v>
      </c>
      <c r="C28" t="s">
        <v>158</v>
      </c>
      <c r="D28" t="s">
        <v>191</v>
      </c>
      <c r="E28" s="33">
        <v>62.81111111111111</v>
      </c>
      <c r="F28" s="33">
        <v>5.333333333333333</v>
      </c>
      <c r="G28" s="33">
        <v>0</v>
      </c>
      <c r="H28" s="33">
        <v>0</v>
      </c>
      <c r="I28" s="33">
        <v>0</v>
      </c>
      <c r="J28" s="33">
        <v>0</v>
      </c>
      <c r="K28" s="33">
        <v>0</v>
      </c>
      <c r="L28" s="33">
        <v>4.7222222222222221E-2</v>
      </c>
      <c r="M28" s="33">
        <v>5.6</v>
      </c>
      <c r="N28" s="33">
        <v>0</v>
      </c>
      <c r="O28" s="33">
        <v>8.9156200247656109E-2</v>
      </c>
      <c r="P28" s="33">
        <v>5.2444444444444445</v>
      </c>
      <c r="Q28" s="33">
        <v>11.497222222222222</v>
      </c>
      <c r="R28" s="33">
        <v>0.26653989032372194</v>
      </c>
      <c r="S28" s="33">
        <v>5.3940000000000001</v>
      </c>
      <c r="T28" s="33">
        <v>3.4622222222222216</v>
      </c>
      <c r="U28" s="33">
        <v>0</v>
      </c>
      <c r="V28" s="33">
        <v>0.14099770033610473</v>
      </c>
      <c r="W28" s="33">
        <v>1.7063333333333335</v>
      </c>
      <c r="X28" s="33">
        <v>10.394777777777776</v>
      </c>
      <c r="Y28" s="33">
        <v>0</v>
      </c>
      <c r="Z28" s="33">
        <v>0.19265876525738543</v>
      </c>
      <c r="AA28" s="33">
        <v>0</v>
      </c>
      <c r="AB28" s="33">
        <v>0</v>
      </c>
      <c r="AC28" s="33">
        <v>0</v>
      </c>
      <c r="AD28" s="33">
        <v>41.358333333333334</v>
      </c>
      <c r="AE28" s="33">
        <v>0</v>
      </c>
      <c r="AF28" s="33">
        <v>0</v>
      </c>
      <c r="AG28" s="33">
        <v>0</v>
      </c>
      <c r="AH28" t="s">
        <v>4</v>
      </c>
      <c r="AI28" s="34">
        <v>1</v>
      </c>
    </row>
    <row r="29" spans="1:35" x14ac:dyDescent="0.25">
      <c r="A29" t="s">
        <v>225</v>
      </c>
      <c r="B29" t="s">
        <v>116</v>
      </c>
      <c r="C29" t="s">
        <v>144</v>
      </c>
      <c r="D29" t="s">
        <v>189</v>
      </c>
      <c r="E29" s="33">
        <v>75.955555555555549</v>
      </c>
      <c r="F29" s="33">
        <v>5.0666666666666664</v>
      </c>
      <c r="G29" s="33">
        <v>0.21111111111111111</v>
      </c>
      <c r="H29" s="33">
        <v>0.37933333333333336</v>
      </c>
      <c r="I29" s="33">
        <v>1.6777777777777778</v>
      </c>
      <c r="J29" s="33">
        <v>0</v>
      </c>
      <c r="K29" s="33">
        <v>5.5111111111111111</v>
      </c>
      <c r="L29" s="33">
        <v>5.0563333333333329</v>
      </c>
      <c r="M29" s="33">
        <v>8.4786666666666655</v>
      </c>
      <c r="N29" s="33">
        <v>0</v>
      </c>
      <c r="O29" s="33">
        <v>0.11162668227033352</v>
      </c>
      <c r="P29" s="33">
        <v>0</v>
      </c>
      <c r="Q29" s="33">
        <v>11.028666666666668</v>
      </c>
      <c r="R29" s="33">
        <v>0.14519894675248687</v>
      </c>
      <c r="S29" s="33">
        <v>8.4388888888888882</v>
      </c>
      <c r="T29" s="33">
        <v>9.1393333333333313</v>
      </c>
      <c r="U29" s="33">
        <v>0</v>
      </c>
      <c r="V29" s="33">
        <v>0.23142773551784668</v>
      </c>
      <c r="W29" s="33">
        <v>6.150999999999998</v>
      </c>
      <c r="X29" s="33">
        <v>7.1617777777777762</v>
      </c>
      <c r="Y29" s="33">
        <v>0</v>
      </c>
      <c r="Z29" s="33">
        <v>0.17527062609713281</v>
      </c>
      <c r="AA29" s="33">
        <v>0</v>
      </c>
      <c r="AB29" s="33">
        <v>5.0444444444444443</v>
      </c>
      <c r="AC29" s="33">
        <v>0</v>
      </c>
      <c r="AD29" s="33">
        <v>0</v>
      </c>
      <c r="AE29" s="33">
        <v>0</v>
      </c>
      <c r="AF29" s="33">
        <v>0</v>
      </c>
      <c r="AG29" s="33">
        <v>0</v>
      </c>
      <c r="AH29" t="s">
        <v>45</v>
      </c>
      <c r="AI29" s="34">
        <v>1</v>
      </c>
    </row>
    <row r="30" spans="1:35" x14ac:dyDescent="0.25">
      <c r="A30" t="s">
        <v>225</v>
      </c>
      <c r="B30" t="s">
        <v>73</v>
      </c>
      <c r="C30" t="s">
        <v>144</v>
      </c>
      <c r="D30" t="s">
        <v>189</v>
      </c>
      <c r="E30" s="33">
        <v>64.599999999999994</v>
      </c>
      <c r="F30" s="33">
        <v>4.9777777777777779</v>
      </c>
      <c r="G30" s="33">
        <v>0.28888888888888886</v>
      </c>
      <c r="H30" s="33">
        <v>0.53333333333333333</v>
      </c>
      <c r="I30" s="33">
        <v>3.3444444444444446</v>
      </c>
      <c r="J30" s="33">
        <v>0</v>
      </c>
      <c r="K30" s="33">
        <v>0</v>
      </c>
      <c r="L30" s="33">
        <v>0.81266666666666665</v>
      </c>
      <c r="M30" s="33">
        <v>11.375666666666669</v>
      </c>
      <c r="N30" s="33">
        <v>0</v>
      </c>
      <c r="O30" s="33">
        <v>0.17609391124871007</v>
      </c>
      <c r="P30" s="33">
        <v>2.5123333333333338</v>
      </c>
      <c r="Q30" s="33">
        <v>0</v>
      </c>
      <c r="R30" s="33">
        <v>3.8890608875129011E-2</v>
      </c>
      <c r="S30" s="33">
        <v>5.0665555555555564</v>
      </c>
      <c r="T30" s="33">
        <v>0</v>
      </c>
      <c r="U30" s="33">
        <v>0</v>
      </c>
      <c r="V30" s="33">
        <v>7.842965256277952E-2</v>
      </c>
      <c r="W30" s="33">
        <v>9.4956666666666667</v>
      </c>
      <c r="X30" s="33">
        <v>0</v>
      </c>
      <c r="Y30" s="33">
        <v>0</v>
      </c>
      <c r="Z30" s="33">
        <v>0.14699174406604748</v>
      </c>
      <c r="AA30" s="33">
        <v>0</v>
      </c>
      <c r="AB30" s="33">
        <v>3.4888888888888889</v>
      </c>
      <c r="AC30" s="33">
        <v>0</v>
      </c>
      <c r="AD30" s="33">
        <v>0</v>
      </c>
      <c r="AE30" s="33">
        <v>0</v>
      </c>
      <c r="AF30" s="33">
        <v>0</v>
      </c>
      <c r="AG30" s="33">
        <v>0</v>
      </c>
      <c r="AH30" t="s">
        <v>2</v>
      </c>
      <c r="AI30" s="34">
        <v>1</v>
      </c>
    </row>
    <row r="31" spans="1:35" x14ac:dyDescent="0.25">
      <c r="A31" t="s">
        <v>225</v>
      </c>
      <c r="B31" t="s">
        <v>129</v>
      </c>
      <c r="C31" t="s">
        <v>154</v>
      </c>
      <c r="D31" t="s">
        <v>187</v>
      </c>
      <c r="E31" s="33">
        <v>26.466666666666665</v>
      </c>
      <c r="F31" s="33">
        <v>0</v>
      </c>
      <c r="G31" s="33">
        <v>0</v>
      </c>
      <c r="H31" s="33">
        <v>0</v>
      </c>
      <c r="I31" s="33">
        <v>0</v>
      </c>
      <c r="J31" s="33">
        <v>0</v>
      </c>
      <c r="K31" s="33">
        <v>0</v>
      </c>
      <c r="L31" s="33">
        <v>0</v>
      </c>
      <c r="M31" s="33">
        <v>0</v>
      </c>
      <c r="N31" s="33">
        <v>0</v>
      </c>
      <c r="O31" s="33">
        <v>0</v>
      </c>
      <c r="P31" s="33">
        <v>0</v>
      </c>
      <c r="Q31" s="33">
        <v>0</v>
      </c>
      <c r="R31" s="33">
        <v>0</v>
      </c>
      <c r="S31" s="33">
        <v>0</v>
      </c>
      <c r="T31" s="33">
        <v>0</v>
      </c>
      <c r="U31" s="33">
        <v>0</v>
      </c>
      <c r="V31" s="33">
        <v>0</v>
      </c>
      <c r="W31" s="33">
        <v>0</v>
      </c>
      <c r="X31" s="33">
        <v>0</v>
      </c>
      <c r="Y31" s="33">
        <v>0</v>
      </c>
      <c r="Z31" s="33">
        <v>0</v>
      </c>
      <c r="AA31" s="33">
        <v>0</v>
      </c>
      <c r="AB31" s="33">
        <v>0</v>
      </c>
      <c r="AC31" s="33">
        <v>0</v>
      </c>
      <c r="AD31" s="33">
        <v>0</v>
      </c>
      <c r="AE31" s="33">
        <v>0</v>
      </c>
      <c r="AF31" s="33">
        <v>0</v>
      </c>
      <c r="AG31" s="33">
        <v>0</v>
      </c>
      <c r="AH31" t="s">
        <v>58</v>
      </c>
      <c r="AI31" s="34">
        <v>1</v>
      </c>
    </row>
    <row r="32" spans="1:35" x14ac:dyDescent="0.25">
      <c r="A32" t="s">
        <v>225</v>
      </c>
      <c r="B32" t="s">
        <v>88</v>
      </c>
      <c r="C32" t="s">
        <v>169</v>
      </c>
      <c r="D32" t="s">
        <v>187</v>
      </c>
      <c r="E32" s="33">
        <v>229.56666666666666</v>
      </c>
      <c r="F32" s="33">
        <v>5.0666666666666664</v>
      </c>
      <c r="G32" s="33">
        <v>3.6666666666666665</v>
      </c>
      <c r="H32" s="33">
        <v>0.86944444444444446</v>
      </c>
      <c r="I32" s="33">
        <v>0</v>
      </c>
      <c r="J32" s="33">
        <v>0</v>
      </c>
      <c r="K32" s="33">
        <v>0</v>
      </c>
      <c r="L32" s="33">
        <v>21.06111111111111</v>
      </c>
      <c r="M32" s="33">
        <v>28.594444444444445</v>
      </c>
      <c r="N32" s="33">
        <v>0</v>
      </c>
      <c r="O32" s="33">
        <v>0.1245583466434345</v>
      </c>
      <c r="P32" s="33">
        <v>5.333333333333333</v>
      </c>
      <c r="Q32" s="33">
        <v>43.786111111111111</v>
      </c>
      <c r="R32" s="33">
        <v>0.21396592614103868</v>
      </c>
      <c r="S32" s="33">
        <v>25.338888888888889</v>
      </c>
      <c r="T32" s="33">
        <v>0</v>
      </c>
      <c r="U32" s="33">
        <v>0</v>
      </c>
      <c r="V32" s="33">
        <v>0.11037703886549538</v>
      </c>
      <c r="W32" s="33">
        <v>19.997222222222224</v>
      </c>
      <c r="X32" s="33">
        <v>17.816666666666666</v>
      </c>
      <c r="Y32" s="33">
        <v>0</v>
      </c>
      <c r="Z32" s="33">
        <v>0.16471855186099416</v>
      </c>
      <c r="AA32" s="33">
        <v>8.8888888888888892E-2</v>
      </c>
      <c r="AB32" s="33">
        <v>0</v>
      </c>
      <c r="AC32" s="33">
        <v>0</v>
      </c>
      <c r="AD32" s="33">
        <v>17.647222222222222</v>
      </c>
      <c r="AE32" s="33">
        <v>3.3333333333333333E-2</v>
      </c>
      <c r="AF32" s="33">
        <v>0</v>
      </c>
      <c r="AG32" s="33">
        <v>0</v>
      </c>
      <c r="AH32" t="s">
        <v>17</v>
      </c>
      <c r="AI32" s="34">
        <v>1</v>
      </c>
    </row>
    <row r="33" spans="1:35" x14ac:dyDescent="0.25">
      <c r="A33" t="s">
        <v>225</v>
      </c>
      <c r="B33" t="s">
        <v>112</v>
      </c>
      <c r="C33" t="s">
        <v>148</v>
      </c>
      <c r="D33" t="s">
        <v>187</v>
      </c>
      <c r="E33" s="33">
        <v>23.211111111111112</v>
      </c>
      <c r="F33" s="33">
        <v>14.833333333333334</v>
      </c>
      <c r="G33" s="33">
        <v>0.13333333333333333</v>
      </c>
      <c r="H33" s="33">
        <v>0.1</v>
      </c>
      <c r="I33" s="33">
        <v>0.87777777777777777</v>
      </c>
      <c r="J33" s="33">
        <v>0</v>
      </c>
      <c r="K33" s="33">
        <v>0</v>
      </c>
      <c r="L33" s="33">
        <v>0.29444444444444451</v>
      </c>
      <c r="M33" s="33">
        <v>4.3166666666666664</v>
      </c>
      <c r="N33" s="33">
        <v>0</v>
      </c>
      <c r="O33" s="33">
        <v>0.18597415031115364</v>
      </c>
      <c r="P33" s="33">
        <v>0</v>
      </c>
      <c r="Q33" s="33">
        <v>0</v>
      </c>
      <c r="R33" s="33">
        <v>0</v>
      </c>
      <c r="S33" s="33">
        <v>3.1992222222222222</v>
      </c>
      <c r="T33" s="33">
        <v>0</v>
      </c>
      <c r="U33" s="33">
        <v>0</v>
      </c>
      <c r="V33" s="33">
        <v>0.13783149832455718</v>
      </c>
      <c r="W33" s="33">
        <v>0.75433333333333319</v>
      </c>
      <c r="X33" s="33">
        <v>4.9148888888888882</v>
      </c>
      <c r="Y33" s="33">
        <v>0</v>
      </c>
      <c r="Z33" s="33">
        <v>0.24424605074198177</v>
      </c>
      <c r="AA33" s="33">
        <v>4.4444444444444446E-2</v>
      </c>
      <c r="AB33" s="33">
        <v>0</v>
      </c>
      <c r="AC33" s="33">
        <v>0</v>
      </c>
      <c r="AD33" s="33">
        <v>0</v>
      </c>
      <c r="AE33" s="33">
        <v>0</v>
      </c>
      <c r="AF33" s="33">
        <v>0</v>
      </c>
      <c r="AG33" s="33">
        <v>0</v>
      </c>
      <c r="AH33" t="s">
        <v>41</v>
      </c>
      <c r="AI33" s="34">
        <v>1</v>
      </c>
    </row>
    <row r="34" spans="1:35" x14ac:dyDescent="0.25">
      <c r="A34" t="s">
        <v>225</v>
      </c>
      <c r="B34" t="s">
        <v>111</v>
      </c>
      <c r="C34" t="s">
        <v>175</v>
      </c>
      <c r="D34" t="s">
        <v>194</v>
      </c>
      <c r="E34" s="33">
        <v>53.344444444444441</v>
      </c>
      <c r="F34" s="33">
        <v>5.1555555555555559</v>
      </c>
      <c r="G34" s="33">
        <v>0.28888888888888886</v>
      </c>
      <c r="H34" s="33">
        <v>0.24611111111111109</v>
      </c>
      <c r="I34" s="33">
        <v>0.92222222222222228</v>
      </c>
      <c r="J34" s="33">
        <v>0</v>
      </c>
      <c r="K34" s="33">
        <v>0</v>
      </c>
      <c r="L34" s="33">
        <v>0.56622222222222218</v>
      </c>
      <c r="M34" s="33">
        <v>5.2444444444444445</v>
      </c>
      <c r="N34" s="33">
        <v>0</v>
      </c>
      <c r="O34" s="33">
        <v>9.8312851489273073E-2</v>
      </c>
      <c r="P34" s="33">
        <v>4.7111111111111112</v>
      </c>
      <c r="Q34" s="33">
        <v>9.1888888888888882</v>
      </c>
      <c r="R34" s="33">
        <v>0.26057071443449281</v>
      </c>
      <c r="S34" s="33">
        <v>4.1129999999999995</v>
      </c>
      <c r="T34" s="33">
        <v>0.47388888888888886</v>
      </c>
      <c r="U34" s="33">
        <v>0</v>
      </c>
      <c r="V34" s="33">
        <v>8.5986252863986673E-2</v>
      </c>
      <c r="W34" s="33">
        <v>3.5738888888888893</v>
      </c>
      <c r="X34" s="33">
        <v>3.4001111111111122</v>
      </c>
      <c r="Y34" s="33">
        <v>0</v>
      </c>
      <c r="Z34" s="33">
        <v>0.13073526348677364</v>
      </c>
      <c r="AA34" s="33">
        <v>0</v>
      </c>
      <c r="AB34" s="33">
        <v>0</v>
      </c>
      <c r="AC34" s="33">
        <v>0</v>
      </c>
      <c r="AD34" s="33">
        <v>0</v>
      </c>
      <c r="AE34" s="33">
        <v>0</v>
      </c>
      <c r="AF34" s="33">
        <v>0</v>
      </c>
      <c r="AG34" s="33">
        <v>0</v>
      </c>
      <c r="AH34" t="s">
        <v>40</v>
      </c>
      <c r="AI34" s="34">
        <v>1</v>
      </c>
    </row>
    <row r="35" spans="1:35" x14ac:dyDescent="0.25">
      <c r="A35" t="s">
        <v>225</v>
      </c>
      <c r="B35" t="s">
        <v>91</v>
      </c>
      <c r="C35" t="s">
        <v>171</v>
      </c>
      <c r="D35" t="s">
        <v>194</v>
      </c>
      <c r="E35" s="33">
        <v>93.811111111111117</v>
      </c>
      <c r="F35" s="33">
        <v>5.333333333333333</v>
      </c>
      <c r="G35" s="33">
        <v>0.15555555555555556</v>
      </c>
      <c r="H35" s="33">
        <v>0.28077777777777779</v>
      </c>
      <c r="I35" s="33">
        <v>1.9222222222222223</v>
      </c>
      <c r="J35" s="33">
        <v>0</v>
      </c>
      <c r="K35" s="33">
        <v>4.3555555555555552</v>
      </c>
      <c r="L35" s="33">
        <v>2.8225555555555557</v>
      </c>
      <c r="M35" s="33">
        <v>7.4820000000000011</v>
      </c>
      <c r="N35" s="33">
        <v>0</v>
      </c>
      <c r="O35" s="33">
        <v>7.975601089660074E-2</v>
      </c>
      <c r="P35" s="33">
        <v>0</v>
      </c>
      <c r="Q35" s="33">
        <v>11.553444444444445</v>
      </c>
      <c r="R35" s="33">
        <v>0.12315646097358758</v>
      </c>
      <c r="S35" s="33">
        <v>8.0675555555555558</v>
      </c>
      <c r="T35" s="33">
        <v>2.7324444444444449</v>
      </c>
      <c r="U35" s="33">
        <v>0</v>
      </c>
      <c r="V35" s="33">
        <v>0.11512495558450787</v>
      </c>
      <c r="W35" s="33">
        <v>3.9432222222222215</v>
      </c>
      <c r="X35" s="33">
        <v>3.3528888888888915</v>
      </c>
      <c r="Y35" s="33">
        <v>0</v>
      </c>
      <c r="Z35" s="33">
        <v>7.7774487741324186E-2</v>
      </c>
      <c r="AA35" s="33">
        <v>0</v>
      </c>
      <c r="AB35" s="33">
        <v>5.4666666666666668</v>
      </c>
      <c r="AC35" s="33">
        <v>0</v>
      </c>
      <c r="AD35" s="33">
        <v>0</v>
      </c>
      <c r="AE35" s="33">
        <v>0.41111111111111109</v>
      </c>
      <c r="AF35" s="33">
        <v>0</v>
      </c>
      <c r="AG35" s="33">
        <v>0</v>
      </c>
      <c r="AH35" t="s">
        <v>20</v>
      </c>
      <c r="AI35" s="34">
        <v>1</v>
      </c>
    </row>
    <row r="36" spans="1:35" x14ac:dyDescent="0.25">
      <c r="A36" t="s">
        <v>225</v>
      </c>
      <c r="B36" t="s">
        <v>81</v>
      </c>
      <c r="C36" t="s">
        <v>166</v>
      </c>
      <c r="D36" t="s">
        <v>193</v>
      </c>
      <c r="E36" s="33">
        <v>113.71111111111111</v>
      </c>
      <c r="F36" s="33">
        <v>3.4666666666666668</v>
      </c>
      <c r="G36" s="33">
        <v>0.5444444444444444</v>
      </c>
      <c r="H36" s="33">
        <v>0.38599999999999979</v>
      </c>
      <c r="I36" s="33">
        <v>2.3666666666666667</v>
      </c>
      <c r="J36" s="33">
        <v>0</v>
      </c>
      <c r="K36" s="33">
        <v>5.6</v>
      </c>
      <c r="L36" s="33">
        <v>4.0884444444444457</v>
      </c>
      <c r="M36" s="33">
        <v>14.552555555555559</v>
      </c>
      <c r="N36" s="33">
        <v>0</v>
      </c>
      <c r="O36" s="33">
        <v>0.12797830760211065</v>
      </c>
      <c r="P36" s="33">
        <v>0</v>
      </c>
      <c r="Q36" s="33">
        <v>10.961333333333334</v>
      </c>
      <c r="R36" s="33">
        <v>9.6396325972249369E-2</v>
      </c>
      <c r="S36" s="33">
        <v>11.231444444444442</v>
      </c>
      <c r="T36" s="33">
        <v>0.12022222222222223</v>
      </c>
      <c r="U36" s="33">
        <v>0</v>
      </c>
      <c r="V36" s="33">
        <v>9.9829001367989043E-2</v>
      </c>
      <c r="W36" s="33">
        <v>6.3196666666666665</v>
      </c>
      <c r="X36" s="33">
        <v>5.5611111111111118</v>
      </c>
      <c r="Y36" s="33">
        <v>0</v>
      </c>
      <c r="Z36" s="33">
        <v>0.10448211842876687</v>
      </c>
      <c r="AA36" s="33">
        <v>0</v>
      </c>
      <c r="AB36" s="33">
        <v>4.833333333333333</v>
      </c>
      <c r="AC36" s="33">
        <v>0</v>
      </c>
      <c r="AD36" s="33">
        <v>0</v>
      </c>
      <c r="AE36" s="33">
        <v>28.177777777777777</v>
      </c>
      <c r="AF36" s="33">
        <v>0</v>
      </c>
      <c r="AG36" s="33">
        <v>0</v>
      </c>
      <c r="AH36" t="s">
        <v>10</v>
      </c>
      <c r="AI36" s="34">
        <v>1</v>
      </c>
    </row>
    <row r="37" spans="1:35" x14ac:dyDescent="0.25">
      <c r="A37" t="s">
        <v>225</v>
      </c>
      <c r="B37" t="s">
        <v>115</v>
      </c>
      <c r="C37" t="s">
        <v>176</v>
      </c>
      <c r="D37" t="s">
        <v>191</v>
      </c>
      <c r="E37" s="33">
        <v>59.755555555555553</v>
      </c>
      <c r="F37" s="33">
        <v>5.6888888888888891</v>
      </c>
      <c r="G37" s="33">
        <v>0</v>
      </c>
      <c r="H37" s="33">
        <v>0</v>
      </c>
      <c r="I37" s="33">
        <v>0</v>
      </c>
      <c r="J37" s="33">
        <v>0</v>
      </c>
      <c r="K37" s="33">
        <v>0</v>
      </c>
      <c r="L37" s="33">
        <v>0.49688888888888888</v>
      </c>
      <c r="M37" s="33">
        <v>5.6722222222222225</v>
      </c>
      <c r="N37" s="33">
        <v>0</v>
      </c>
      <c r="O37" s="33">
        <v>9.4923763480847911E-2</v>
      </c>
      <c r="P37" s="33">
        <v>4.5388888888888888</v>
      </c>
      <c r="Q37" s="33">
        <v>7.0194444444444448</v>
      </c>
      <c r="R37" s="33">
        <v>0.19342692450725177</v>
      </c>
      <c r="S37" s="33">
        <v>7.4122222222222227</v>
      </c>
      <c r="T37" s="33">
        <v>5.9222222222222225E-2</v>
      </c>
      <c r="U37" s="33">
        <v>0</v>
      </c>
      <c r="V37" s="33">
        <v>0.12503346969133508</v>
      </c>
      <c r="W37" s="33">
        <v>5.1507777777777779</v>
      </c>
      <c r="X37" s="33">
        <v>4.3066666666666666</v>
      </c>
      <c r="Y37" s="33">
        <v>0</v>
      </c>
      <c r="Z37" s="33">
        <v>0.1582688731870584</v>
      </c>
      <c r="AA37" s="33">
        <v>0</v>
      </c>
      <c r="AB37" s="33">
        <v>0</v>
      </c>
      <c r="AC37" s="33">
        <v>0</v>
      </c>
      <c r="AD37" s="33">
        <v>0</v>
      </c>
      <c r="AE37" s="33">
        <v>0</v>
      </c>
      <c r="AF37" s="33">
        <v>0</v>
      </c>
      <c r="AG37" s="33">
        <v>0</v>
      </c>
      <c r="AH37" t="s">
        <v>44</v>
      </c>
      <c r="AI37" s="34">
        <v>1</v>
      </c>
    </row>
    <row r="38" spans="1:35" x14ac:dyDescent="0.25">
      <c r="A38" t="s">
        <v>225</v>
      </c>
      <c r="B38" t="s">
        <v>127</v>
      </c>
      <c r="C38" t="s">
        <v>151</v>
      </c>
      <c r="D38" t="s">
        <v>190</v>
      </c>
      <c r="E38" s="33">
        <v>19.100000000000001</v>
      </c>
      <c r="F38" s="33">
        <v>5.6</v>
      </c>
      <c r="G38" s="33">
        <v>0.32222222222222224</v>
      </c>
      <c r="H38" s="33">
        <v>0.13888888888888884</v>
      </c>
      <c r="I38" s="33">
        <v>1.1555555555555554</v>
      </c>
      <c r="J38" s="33">
        <v>0</v>
      </c>
      <c r="K38" s="33">
        <v>0</v>
      </c>
      <c r="L38" s="33">
        <v>3.7920000000000003</v>
      </c>
      <c r="M38" s="33">
        <v>5.1555555555555559</v>
      </c>
      <c r="N38" s="33">
        <v>0</v>
      </c>
      <c r="O38" s="33">
        <v>0.2699243746364165</v>
      </c>
      <c r="P38" s="33">
        <v>0</v>
      </c>
      <c r="Q38" s="33">
        <v>13.889111111111104</v>
      </c>
      <c r="R38" s="33">
        <v>0.72717859220476977</v>
      </c>
      <c r="S38" s="33">
        <v>10.692333333333334</v>
      </c>
      <c r="T38" s="33">
        <v>3.6772222222222215</v>
      </c>
      <c r="U38" s="33">
        <v>0</v>
      </c>
      <c r="V38" s="33">
        <v>0.7523327515997672</v>
      </c>
      <c r="W38" s="33">
        <v>3.7356666666666682</v>
      </c>
      <c r="X38" s="33">
        <v>6.2167777777777777</v>
      </c>
      <c r="Y38" s="33">
        <v>0</v>
      </c>
      <c r="Z38" s="33">
        <v>0.52107038976148923</v>
      </c>
      <c r="AA38" s="33">
        <v>0</v>
      </c>
      <c r="AB38" s="33">
        <v>5.4</v>
      </c>
      <c r="AC38" s="33">
        <v>0</v>
      </c>
      <c r="AD38" s="33">
        <v>0</v>
      </c>
      <c r="AE38" s="33">
        <v>0</v>
      </c>
      <c r="AF38" s="33">
        <v>0</v>
      </c>
      <c r="AG38" s="33">
        <v>0</v>
      </c>
      <c r="AH38" t="s">
        <v>56</v>
      </c>
      <c r="AI38" s="34">
        <v>1</v>
      </c>
    </row>
    <row r="39" spans="1:35" x14ac:dyDescent="0.25">
      <c r="A39" t="s">
        <v>225</v>
      </c>
      <c r="B39" t="s">
        <v>123</v>
      </c>
      <c r="C39" t="s">
        <v>171</v>
      </c>
      <c r="D39" t="s">
        <v>194</v>
      </c>
      <c r="E39" s="33">
        <v>21.888888888888889</v>
      </c>
      <c r="F39" s="33">
        <v>5.4222222222222225</v>
      </c>
      <c r="G39" s="33">
        <v>6.6666666666666666E-2</v>
      </c>
      <c r="H39" s="33">
        <v>0.12499999999999996</v>
      </c>
      <c r="I39" s="33">
        <v>0.68888888888888888</v>
      </c>
      <c r="J39" s="33">
        <v>0</v>
      </c>
      <c r="K39" s="33">
        <v>0</v>
      </c>
      <c r="L39" s="33">
        <v>0.89044444444444459</v>
      </c>
      <c r="M39" s="33">
        <v>7.2261111111111127</v>
      </c>
      <c r="N39" s="33">
        <v>0</v>
      </c>
      <c r="O39" s="33">
        <v>0.33012690355329954</v>
      </c>
      <c r="P39" s="33">
        <v>0</v>
      </c>
      <c r="Q39" s="33">
        <v>17.373111111111111</v>
      </c>
      <c r="R39" s="33">
        <v>0.79369543147208121</v>
      </c>
      <c r="S39" s="33">
        <v>7.2546666666666662</v>
      </c>
      <c r="T39" s="33">
        <v>4.9961111111111105</v>
      </c>
      <c r="U39" s="33">
        <v>0</v>
      </c>
      <c r="V39" s="33">
        <v>0.55968020304568522</v>
      </c>
      <c r="W39" s="33">
        <v>1.9125555555555558</v>
      </c>
      <c r="X39" s="33">
        <v>4.1274444444444454</v>
      </c>
      <c r="Y39" s="33">
        <v>0</v>
      </c>
      <c r="Z39" s="33">
        <v>0.27593908629441627</v>
      </c>
      <c r="AA39" s="33">
        <v>0</v>
      </c>
      <c r="AB39" s="33">
        <v>4.166666666666667</v>
      </c>
      <c r="AC39" s="33">
        <v>0</v>
      </c>
      <c r="AD39" s="33">
        <v>0</v>
      </c>
      <c r="AE39" s="33">
        <v>0</v>
      </c>
      <c r="AF39" s="33">
        <v>0</v>
      </c>
      <c r="AG39" s="33">
        <v>0</v>
      </c>
      <c r="AH39" t="s">
        <v>52</v>
      </c>
      <c r="AI39" s="34">
        <v>1</v>
      </c>
    </row>
    <row r="40" spans="1:35" x14ac:dyDescent="0.25">
      <c r="A40" t="s">
        <v>225</v>
      </c>
      <c r="B40" t="s">
        <v>90</v>
      </c>
      <c r="C40" t="s">
        <v>155</v>
      </c>
      <c r="D40" t="s">
        <v>191</v>
      </c>
      <c r="E40" s="33">
        <v>100.96666666666667</v>
      </c>
      <c r="F40" s="33">
        <v>5.4222222222222225</v>
      </c>
      <c r="G40" s="33">
        <v>0.13333333333333333</v>
      </c>
      <c r="H40" s="33">
        <v>0.61011111111111105</v>
      </c>
      <c r="I40" s="33">
        <v>1.7444444444444445</v>
      </c>
      <c r="J40" s="33">
        <v>0</v>
      </c>
      <c r="K40" s="33">
        <v>0</v>
      </c>
      <c r="L40" s="33">
        <v>5.8433333333333328</v>
      </c>
      <c r="M40" s="33">
        <v>10.526111111111112</v>
      </c>
      <c r="N40" s="33">
        <v>0</v>
      </c>
      <c r="O40" s="33">
        <v>0.10425332893144053</v>
      </c>
      <c r="P40" s="33">
        <v>0</v>
      </c>
      <c r="Q40" s="33">
        <v>15.140777777777782</v>
      </c>
      <c r="R40" s="33">
        <v>0.14995818201826788</v>
      </c>
      <c r="S40" s="33">
        <v>11.689777777777778</v>
      </c>
      <c r="T40" s="33">
        <v>3.5202222222222228</v>
      </c>
      <c r="U40" s="33">
        <v>0</v>
      </c>
      <c r="V40" s="33">
        <v>0.15064377682403435</v>
      </c>
      <c r="W40" s="33">
        <v>5.8266666666666698</v>
      </c>
      <c r="X40" s="33">
        <v>8.5870000000000033</v>
      </c>
      <c r="Y40" s="33">
        <v>0</v>
      </c>
      <c r="Z40" s="33">
        <v>0.14275668537471117</v>
      </c>
      <c r="AA40" s="33">
        <v>0</v>
      </c>
      <c r="AB40" s="33">
        <v>5.8666666666666663</v>
      </c>
      <c r="AC40" s="33">
        <v>0</v>
      </c>
      <c r="AD40" s="33">
        <v>0</v>
      </c>
      <c r="AE40" s="33">
        <v>0</v>
      </c>
      <c r="AF40" s="33">
        <v>0</v>
      </c>
      <c r="AG40" s="33">
        <v>0</v>
      </c>
      <c r="AH40" t="s">
        <v>19</v>
      </c>
      <c r="AI40" s="34">
        <v>1</v>
      </c>
    </row>
    <row r="41" spans="1:35" x14ac:dyDescent="0.25">
      <c r="A41" t="s">
        <v>225</v>
      </c>
      <c r="B41" t="s">
        <v>78</v>
      </c>
      <c r="C41" t="s">
        <v>148</v>
      </c>
      <c r="D41" t="s">
        <v>187</v>
      </c>
      <c r="E41" s="33">
        <v>90.444444444444443</v>
      </c>
      <c r="F41" s="33">
        <v>5.6888888888888891</v>
      </c>
      <c r="G41" s="33">
        <v>0.12222222222222222</v>
      </c>
      <c r="H41" s="33">
        <v>0.53611111111111109</v>
      </c>
      <c r="I41" s="33">
        <v>1.4666666666666666</v>
      </c>
      <c r="J41" s="33">
        <v>0</v>
      </c>
      <c r="K41" s="33">
        <v>0</v>
      </c>
      <c r="L41" s="33">
        <v>1.3888888888888888</v>
      </c>
      <c r="M41" s="33">
        <v>4.8666666666666663</v>
      </c>
      <c r="N41" s="33">
        <v>5.6</v>
      </c>
      <c r="O41" s="33">
        <v>0.1157248157248157</v>
      </c>
      <c r="P41" s="33">
        <v>5.6</v>
      </c>
      <c r="Q41" s="33">
        <v>10.15</v>
      </c>
      <c r="R41" s="33">
        <v>0.17414004914004913</v>
      </c>
      <c r="S41" s="33">
        <v>4.9388888888888891</v>
      </c>
      <c r="T41" s="33">
        <v>5.1086666666666662</v>
      </c>
      <c r="U41" s="33">
        <v>0</v>
      </c>
      <c r="V41" s="33">
        <v>0.11109090909090909</v>
      </c>
      <c r="W41" s="33">
        <v>5.8055555555555554</v>
      </c>
      <c r="X41" s="33">
        <v>8.4777777777777779</v>
      </c>
      <c r="Y41" s="33">
        <v>0</v>
      </c>
      <c r="Z41" s="33">
        <v>0.15792383292383291</v>
      </c>
      <c r="AA41" s="33">
        <v>0</v>
      </c>
      <c r="AB41" s="33">
        <v>0</v>
      </c>
      <c r="AC41" s="33">
        <v>0</v>
      </c>
      <c r="AD41" s="33">
        <v>0</v>
      </c>
      <c r="AE41" s="33">
        <v>0</v>
      </c>
      <c r="AF41" s="33">
        <v>0</v>
      </c>
      <c r="AG41" s="33">
        <v>0</v>
      </c>
      <c r="AH41" t="s">
        <v>7</v>
      </c>
      <c r="AI41" s="34">
        <v>1</v>
      </c>
    </row>
    <row r="42" spans="1:35" x14ac:dyDescent="0.25">
      <c r="A42" t="s">
        <v>225</v>
      </c>
      <c r="B42" t="s">
        <v>96</v>
      </c>
      <c r="C42" t="s">
        <v>173</v>
      </c>
      <c r="D42" t="s">
        <v>189</v>
      </c>
      <c r="E42" s="33">
        <v>178.61111111111111</v>
      </c>
      <c r="F42" s="33">
        <v>4.3555555555555552</v>
      </c>
      <c r="G42" s="33">
        <v>3.6444444444444444</v>
      </c>
      <c r="H42" s="33">
        <v>0</v>
      </c>
      <c r="I42" s="33">
        <v>7.6111111111111107</v>
      </c>
      <c r="J42" s="33">
        <v>0</v>
      </c>
      <c r="K42" s="33">
        <v>3.9555555555555557</v>
      </c>
      <c r="L42" s="33">
        <v>3.1966666666666672</v>
      </c>
      <c r="M42" s="33">
        <v>4.2833333333333332</v>
      </c>
      <c r="N42" s="33">
        <v>17.413888888888888</v>
      </c>
      <c r="O42" s="33">
        <v>0.12147744945567651</v>
      </c>
      <c r="P42" s="33">
        <v>4.2</v>
      </c>
      <c r="Q42" s="33">
        <v>50.544444444444444</v>
      </c>
      <c r="R42" s="33">
        <v>0.30650077760497668</v>
      </c>
      <c r="S42" s="33">
        <v>8.4242222222222232</v>
      </c>
      <c r="T42" s="33">
        <v>4.4124444444444437</v>
      </c>
      <c r="U42" s="33">
        <v>0</v>
      </c>
      <c r="V42" s="33">
        <v>7.1869362363919123E-2</v>
      </c>
      <c r="W42" s="33">
        <v>5.7394444444444437</v>
      </c>
      <c r="X42" s="33">
        <v>8.6363333333333365</v>
      </c>
      <c r="Y42" s="33">
        <v>0</v>
      </c>
      <c r="Z42" s="33">
        <v>8.0486469673405933E-2</v>
      </c>
      <c r="AA42" s="33">
        <v>0</v>
      </c>
      <c r="AB42" s="33">
        <v>0</v>
      </c>
      <c r="AC42" s="33">
        <v>0</v>
      </c>
      <c r="AD42" s="33">
        <v>0</v>
      </c>
      <c r="AE42" s="33">
        <v>3.3333333333333333E-2</v>
      </c>
      <c r="AF42" s="33">
        <v>0</v>
      </c>
      <c r="AG42" s="33">
        <v>0</v>
      </c>
      <c r="AH42" t="s">
        <v>25</v>
      </c>
      <c r="AI42" s="34">
        <v>1</v>
      </c>
    </row>
    <row r="43" spans="1:35" x14ac:dyDescent="0.25">
      <c r="A43" t="s">
        <v>225</v>
      </c>
      <c r="B43" t="s">
        <v>140</v>
      </c>
      <c r="C43" t="s">
        <v>179</v>
      </c>
      <c r="D43" t="s">
        <v>186</v>
      </c>
      <c r="E43" s="33">
        <v>40.144444444444446</v>
      </c>
      <c r="F43" s="33">
        <v>5.1555555555555559</v>
      </c>
      <c r="G43" s="33">
        <v>8.8888888888888892E-2</v>
      </c>
      <c r="H43" s="33">
        <v>0.14444444444444443</v>
      </c>
      <c r="I43" s="33">
        <v>1.0666666666666667</v>
      </c>
      <c r="J43" s="33">
        <v>0</v>
      </c>
      <c r="K43" s="33">
        <v>0</v>
      </c>
      <c r="L43" s="33">
        <v>0</v>
      </c>
      <c r="M43" s="33">
        <v>0</v>
      </c>
      <c r="N43" s="33">
        <v>0</v>
      </c>
      <c r="O43" s="33">
        <v>0</v>
      </c>
      <c r="P43" s="33">
        <v>5.5750000000000002</v>
      </c>
      <c r="Q43" s="33">
        <v>7.6138888888888889</v>
      </c>
      <c r="R43" s="33">
        <v>0.32853584278992531</v>
      </c>
      <c r="S43" s="33">
        <v>0</v>
      </c>
      <c r="T43" s="33">
        <v>0</v>
      </c>
      <c r="U43" s="33">
        <v>0</v>
      </c>
      <c r="V43" s="33">
        <v>0</v>
      </c>
      <c r="W43" s="33">
        <v>0</v>
      </c>
      <c r="X43" s="33">
        <v>0</v>
      </c>
      <c r="Y43" s="33">
        <v>0</v>
      </c>
      <c r="Z43" s="33">
        <v>0</v>
      </c>
      <c r="AA43" s="33">
        <v>0</v>
      </c>
      <c r="AB43" s="33">
        <v>0</v>
      </c>
      <c r="AC43" s="33">
        <v>0</v>
      </c>
      <c r="AD43" s="33">
        <v>0</v>
      </c>
      <c r="AE43" s="33">
        <v>0</v>
      </c>
      <c r="AF43" s="33">
        <v>0</v>
      </c>
      <c r="AG43" s="33">
        <v>0</v>
      </c>
      <c r="AH43" t="s">
        <v>69</v>
      </c>
      <c r="AI43" s="34">
        <v>1</v>
      </c>
    </row>
    <row r="44" spans="1:35" x14ac:dyDescent="0.25">
      <c r="A44" t="s">
        <v>225</v>
      </c>
      <c r="B44" t="s">
        <v>122</v>
      </c>
      <c r="C44" t="s">
        <v>179</v>
      </c>
      <c r="D44" t="s">
        <v>186</v>
      </c>
      <c r="E44" s="33">
        <v>72.522222222222226</v>
      </c>
      <c r="F44" s="33">
        <v>4.6222222222222218</v>
      </c>
      <c r="G44" s="33">
        <v>8.8888888888888892E-2</v>
      </c>
      <c r="H44" s="33">
        <v>0.19733333333333331</v>
      </c>
      <c r="I44" s="33">
        <v>1.5555555555555556</v>
      </c>
      <c r="J44" s="33">
        <v>0</v>
      </c>
      <c r="K44" s="33">
        <v>4.3555555555555552</v>
      </c>
      <c r="L44" s="33">
        <v>4.0045555555555552</v>
      </c>
      <c r="M44" s="33">
        <v>5.6888888888888891</v>
      </c>
      <c r="N44" s="33">
        <v>0</v>
      </c>
      <c r="O44" s="33">
        <v>7.844338899954037E-2</v>
      </c>
      <c r="P44" s="33">
        <v>0</v>
      </c>
      <c r="Q44" s="33">
        <v>3.3357777777777775</v>
      </c>
      <c r="R44" s="33">
        <v>4.5996629385628922E-2</v>
      </c>
      <c r="S44" s="33">
        <v>6.5583333333333318</v>
      </c>
      <c r="T44" s="33">
        <v>1.4664444444444444</v>
      </c>
      <c r="U44" s="33">
        <v>0</v>
      </c>
      <c r="V44" s="33">
        <v>0.11065267351003522</v>
      </c>
      <c r="W44" s="33">
        <v>4.7848888888888892</v>
      </c>
      <c r="X44" s="33">
        <v>5.0121111111111105</v>
      </c>
      <c r="Y44" s="33">
        <v>0</v>
      </c>
      <c r="Z44" s="33">
        <v>0.13508962770032173</v>
      </c>
      <c r="AA44" s="33">
        <v>0</v>
      </c>
      <c r="AB44" s="33">
        <v>7.0444444444444443</v>
      </c>
      <c r="AC44" s="33">
        <v>0</v>
      </c>
      <c r="AD44" s="33">
        <v>0</v>
      </c>
      <c r="AE44" s="33">
        <v>0</v>
      </c>
      <c r="AF44" s="33">
        <v>0</v>
      </c>
      <c r="AG44" s="33">
        <v>0</v>
      </c>
      <c r="AH44" t="s">
        <v>51</v>
      </c>
      <c r="AI44" s="34">
        <v>1</v>
      </c>
    </row>
    <row r="45" spans="1:35" x14ac:dyDescent="0.25">
      <c r="A45" t="s">
        <v>225</v>
      </c>
      <c r="B45" t="s">
        <v>131</v>
      </c>
      <c r="C45" t="s">
        <v>182</v>
      </c>
      <c r="D45" t="s">
        <v>195</v>
      </c>
      <c r="E45" s="33">
        <v>48.6</v>
      </c>
      <c r="F45" s="33">
        <v>10.533333333333333</v>
      </c>
      <c r="G45" s="33">
        <v>0.14444444444444443</v>
      </c>
      <c r="H45" s="33">
        <v>0.22777777777777777</v>
      </c>
      <c r="I45" s="33">
        <v>1.0777777777777777</v>
      </c>
      <c r="J45" s="33">
        <v>0</v>
      </c>
      <c r="K45" s="33">
        <v>0</v>
      </c>
      <c r="L45" s="33">
        <v>0.62855555555555553</v>
      </c>
      <c r="M45" s="33">
        <v>5.5111111111111111</v>
      </c>
      <c r="N45" s="33">
        <v>0</v>
      </c>
      <c r="O45" s="33">
        <v>0.1133973479652492</v>
      </c>
      <c r="P45" s="33">
        <v>5.322222222222222</v>
      </c>
      <c r="Q45" s="33">
        <v>12.354222222222221</v>
      </c>
      <c r="R45" s="33">
        <v>0.36371284865112019</v>
      </c>
      <c r="S45" s="33">
        <v>4.418333333333333</v>
      </c>
      <c r="T45" s="33">
        <v>0</v>
      </c>
      <c r="U45" s="33">
        <v>0</v>
      </c>
      <c r="V45" s="33">
        <v>9.0912208504801084E-2</v>
      </c>
      <c r="W45" s="33">
        <v>5.323555555555556</v>
      </c>
      <c r="X45" s="33">
        <v>5.509777777777777</v>
      </c>
      <c r="Y45" s="33">
        <v>0</v>
      </c>
      <c r="Z45" s="33">
        <v>0.22290809327846361</v>
      </c>
      <c r="AA45" s="33">
        <v>0</v>
      </c>
      <c r="AB45" s="33">
        <v>0</v>
      </c>
      <c r="AC45" s="33">
        <v>0</v>
      </c>
      <c r="AD45" s="33">
        <v>0</v>
      </c>
      <c r="AE45" s="33">
        <v>0</v>
      </c>
      <c r="AF45" s="33">
        <v>0</v>
      </c>
      <c r="AG45" s="33">
        <v>0</v>
      </c>
      <c r="AH45" t="s">
        <v>60</v>
      </c>
      <c r="AI45" s="34">
        <v>1</v>
      </c>
    </row>
    <row r="46" spans="1:35" x14ac:dyDescent="0.25">
      <c r="A46" t="s">
        <v>225</v>
      </c>
      <c r="B46" t="s">
        <v>106</v>
      </c>
      <c r="C46" t="s">
        <v>148</v>
      </c>
      <c r="D46" t="s">
        <v>187</v>
      </c>
      <c r="E46" s="33">
        <v>86.688888888888883</v>
      </c>
      <c r="F46" s="33">
        <v>5.1555555555555559</v>
      </c>
      <c r="G46" s="33">
        <v>0.53333333333333333</v>
      </c>
      <c r="H46" s="33">
        <v>0.40222222222222226</v>
      </c>
      <c r="I46" s="33">
        <v>1.1555555555555554</v>
      </c>
      <c r="J46" s="33">
        <v>0</v>
      </c>
      <c r="K46" s="33">
        <v>0</v>
      </c>
      <c r="L46" s="33">
        <v>4.6205555555555566</v>
      </c>
      <c r="M46" s="33">
        <v>13.773444444444443</v>
      </c>
      <c r="N46" s="33">
        <v>0</v>
      </c>
      <c r="O46" s="33">
        <v>0.15888361958472186</v>
      </c>
      <c r="P46" s="33">
        <v>4.8888888888888893</v>
      </c>
      <c r="Q46" s="33">
        <v>24.336333333333329</v>
      </c>
      <c r="R46" s="33">
        <v>0.33712765957446805</v>
      </c>
      <c r="S46" s="33">
        <v>9.3334444444444404</v>
      </c>
      <c r="T46" s="33">
        <v>4.2316666666666665</v>
      </c>
      <c r="U46" s="33">
        <v>0</v>
      </c>
      <c r="V46" s="33">
        <v>0.15648038964368108</v>
      </c>
      <c r="W46" s="33">
        <v>7.2561111111111103</v>
      </c>
      <c r="X46" s="33">
        <v>8.5213333333333345</v>
      </c>
      <c r="Y46" s="33">
        <v>0</v>
      </c>
      <c r="Z46" s="33">
        <v>0.18200076903358114</v>
      </c>
      <c r="AA46" s="33">
        <v>0</v>
      </c>
      <c r="AB46" s="33">
        <v>0</v>
      </c>
      <c r="AC46" s="33">
        <v>0</v>
      </c>
      <c r="AD46" s="33">
        <v>0</v>
      </c>
      <c r="AE46" s="33">
        <v>0</v>
      </c>
      <c r="AF46" s="33">
        <v>0</v>
      </c>
      <c r="AG46" s="33">
        <v>0</v>
      </c>
      <c r="AH46" t="s">
        <v>35</v>
      </c>
      <c r="AI46" s="34">
        <v>1</v>
      </c>
    </row>
    <row r="47" spans="1:35" x14ac:dyDescent="0.25">
      <c r="A47" t="s">
        <v>225</v>
      </c>
      <c r="B47" t="s">
        <v>113</v>
      </c>
      <c r="C47" t="s">
        <v>153</v>
      </c>
      <c r="D47" t="s">
        <v>189</v>
      </c>
      <c r="E47" s="33">
        <v>81.233333333333334</v>
      </c>
      <c r="F47" s="33">
        <v>4.9777777777777779</v>
      </c>
      <c r="G47" s="33">
        <v>0.24444444444444444</v>
      </c>
      <c r="H47" s="33">
        <v>0.24588888888888891</v>
      </c>
      <c r="I47" s="33">
        <v>1.5555555555555556</v>
      </c>
      <c r="J47" s="33">
        <v>0</v>
      </c>
      <c r="K47" s="33">
        <v>0</v>
      </c>
      <c r="L47" s="33">
        <v>0.1597777777777778</v>
      </c>
      <c r="M47" s="33">
        <v>4.3795555555555561</v>
      </c>
      <c r="N47" s="33">
        <v>0</v>
      </c>
      <c r="O47" s="33">
        <v>5.3913281356859535E-2</v>
      </c>
      <c r="P47" s="33">
        <v>0</v>
      </c>
      <c r="Q47" s="33">
        <v>8.2418888888888837</v>
      </c>
      <c r="R47" s="33">
        <v>0.10145944467241137</v>
      </c>
      <c r="S47" s="33">
        <v>15.204666666666665</v>
      </c>
      <c r="T47" s="33">
        <v>0.12288888888888889</v>
      </c>
      <c r="U47" s="33">
        <v>0</v>
      </c>
      <c r="V47" s="33">
        <v>0.1886855423334701</v>
      </c>
      <c r="W47" s="33">
        <v>4.4875555555555549</v>
      </c>
      <c r="X47" s="33">
        <v>10.358111111111114</v>
      </c>
      <c r="Y47" s="33">
        <v>0</v>
      </c>
      <c r="Z47" s="33">
        <v>0.18275338530980717</v>
      </c>
      <c r="AA47" s="33">
        <v>0</v>
      </c>
      <c r="AB47" s="33">
        <v>5.9333333333333336</v>
      </c>
      <c r="AC47" s="33">
        <v>0</v>
      </c>
      <c r="AD47" s="33">
        <v>0</v>
      </c>
      <c r="AE47" s="33">
        <v>0</v>
      </c>
      <c r="AF47" s="33">
        <v>0</v>
      </c>
      <c r="AG47" s="33">
        <v>0</v>
      </c>
      <c r="AH47" t="s">
        <v>42</v>
      </c>
      <c r="AI47" s="34">
        <v>1</v>
      </c>
    </row>
    <row r="48" spans="1:35" x14ac:dyDescent="0.25">
      <c r="A48" t="s">
        <v>225</v>
      </c>
      <c r="B48" t="s">
        <v>125</v>
      </c>
      <c r="C48" t="s">
        <v>180</v>
      </c>
      <c r="D48" t="s">
        <v>186</v>
      </c>
      <c r="E48" s="33">
        <v>99.455555555555549</v>
      </c>
      <c r="F48" s="33">
        <v>4.3555555555555552</v>
      </c>
      <c r="G48" s="33">
        <v>1.1555555555555554</v>
      </c>
      <c r="H48" s="33">
        <v>0.40555555555555556</v>
      </c>
      <c r="I48" s="33">
        <v>55.733333333333334</v>
      </c>
      <c r="J48" s="33">
        <v>0</v>
      </c>
      <c r="K48" s="33">
        <v>0</v>
      </c>
      <c r="L48" s="33">
        <v>3.984444444444442</v>
      </c>
      <c r="M48" s="33">
        <v>0</v>
      </c>
      <c r="N48" s="33">
        <v>0</v>
      </c>
      <c r="O48" s="33">
        <v>0</v>
      </c>
      <c r="P48" s="33">
        <v>0</v>
      </c>
      <c r="Q48" s="33">
        <v>0</v>
      </c>
      <c r="R48" s="33">
        <v>0</v>
      </c>
      <c r="S48" s="33">
        <v>4.5030000000000001</v>
      </c>
      <c r="T48" s="33">
        <v>6.9777777777777772E-2</v>
      </c>
      <c r="U48" s="33">
        <v>0</v>
      </c>
      <c r="V48" s="33">
        <v>4.5978103005250813E-2</v>
      </c>
      <c r="W48" s="33">
        <v>4.8795555555555561</v>
      </c>
      <c r="X48" s="33">
        <v>0.86099999999999999</v>
      </c>
      <c r="Y48" s="33">
        <v>0</v>
      </c>
      <c r="Z48" s="33">
        <v>5.7719807842699145E-2</v>
      </c>
      <c r="AA48" s="33">
        <v>0</v>
      </c>
      <c r="AB48" s="33">
        <v>0</v>
      </c>
      <c r="AC48" s="33">
        <v>0</v>
      </c>
      <c r="AD48" s="33">
        <v>0</v>
      </c>
      <c r="AE48" s="33">
        <v>0</v>
      </c>
      <c r="AF48" s="33">
        <v>0</v>
      </c>
      <c r="AG48" s="33">
        <v>0</v>
      </c>
      <c r="AH48" t="s">
        <v>54</v>
      </c>
      <c r="AI48" s="34">
        <v>1</v>
      </c>
    </row>
    <row r="49" spans="1:35" x14ac:dyDescent="0.25">
      <c r="A49" t="s">
        <v>225</v>
      </c>
      <c r="B49" t="s">
        <v>95</v>
      </c>
      <c r="C49" t="s">
        <v>160</v>
      </c>
      <c r="D49" t="s">
        <v>192</v>
      </c>
      <c r="E49" s="33">
        <v>96.355555555555554</v>
      </c>
      <c r="F49" s="33">
        <v>4.7111111111111112</v>
      </c>
      <c r="G49" s="33">
        <v>8.8888888888888892E-2</v>
      </c>
      <c r="H49" s="33">
        <v>0.42200000000000004</v>
      </c>
      <c r="I49" s="33">
        <v>1.9777777777777779</v>
      </c>
      <c r="J49" s="33">
        <v>0</v>
      </c>
      <c r="K49" s="33">
        <v>3.911111111111111</v>
      </c>
      <c r="L49" s="33">
        <v>4.5977777777777789</v>
      </c>
      <c r="M49" s="33">
        <v>6.1817777777777776</v>
      </c>
      <c r="N49" s="33">
        <v>0</v>
      </c>
      <c r="O49" s="33">
        <v>6.4155904059040592E-2</v>
      </c>
      <c r="P49" s="33">
        <v>3.8222222222222224</v>
      </c>
      <c r="Q49" s="33">
        <v>10.148333333333332</v>
      </c>
      <c r="R49" s="33">
        <v>0.14498962177121771</v>
      </c>
      <c r="S49" s="33">
        <v>8.0553333333333352</v>
      </c>
      <c r="T49" s="33">
        <v>0</v>
      </c>
      <c r="U49" s="33">
        <v>0</v>
      </c>
      <c r="V49" s="33">
        <v>8.3600092250922534E-2</v>
      </c>
      <c r="W49" s="33">
        <v>4.1974444444444448</v>
      </c>
      <c r="X49" s="33">
        <v>8.8307777777777794</v>
      </c>
      <c r="Y49" s="33">
        <v>0</v>
      </c>
      <c r="Z49" s="33">
        <v>0.1352098708487085</v>
      </c>
      <c r="AA49" s="33">
        <v>5.4666666666666668</v>
      </c>
      <c r="AB49" s="33">
        <v>0.31111111111111112</v>
      </c>
      <c r="AC49" s="33">
        <v>0</v>
      </c>
      <c r="AD49" s="33">
        <v>0</v>
      </c>
      <c r="AE49" s="33">
        <v>0</v>
      </c>
      <c r="AF49" s="33">
        <v>0</v>
      </c>
      <c r="AG49" s="33">
        <v>0</v>
      </c>
      <c r="AH49" t="s">
        <v>24</v>
      </c>
      <c r="AI49" s="34">
        <v>1</v>
      </c>
    </row>
    <row r="50" spans="1:35" x14ac:dyDescent="0.25">
      <c r="A50" t="s">
        <v>225</v>
      </c>
      <c r="B50" t="s">
        <v>98</v>
      </c>
      <c r="C50" t="s">
        <v>174</v>
      </c>
      <c r="D50" t="s">
        <v>187</v>
      </c>
      <c r="E50" s="33">
        <v>85.077777777777783</v>
      </c>
      <c r="F50" s="33">
        <v>5.5111111111111111</v>
      </c>
      <c r="G50" s="33">
        <v>0.51111111111111107</v>
      </c>
      <c r="H50" s="33">
        <v>0.223</v>
      </c>
      <c r="I50" s="33">
        <v>1.7333333333333334</v>
      </c>
      <c r="J50" s="33">
        <v>0</v>
      </c>
      <c r="K50" s="33">
        <v>0</v>
      </c>
      <c r="L50" s="33">
        <v>0.6797777777777777</v>
      </c>
      <c r="M50" s="33">
        <v>5.2</v>
      </c>
      <c r="N50" s="33">
        <v>0</v>
      </c>
      <c r="O50" s="33">
        <v>6.1120543293718167E-2</v>
      </c>
      <c r="P50" s="33">
        <v>0</v>
      </c>
      <c r="Q50" s="33">
        <v>6.8764444444444432</v>
      </c>
      <c r="R50" s="33">
        <v>8.0825388533368139E-2</v>
      </c>
      <c r="S50" s="33">
        <v>5.498222222222223</v>
      </c>
      <c r="T50" s="33">
        <v>10.436666666666662</v>
      </c>
      <c r="U50" s="33">
        <v>0</v>
      </c>
      <c r="V50" s="33">
        <v>0.18729789734883107</v>
      </c>
      <c r="W50" s="33">
        <v>3.2245555555555554</v>
      </c>
      <c r="X50" s="33">
        <v>6.0724444444444439</v>
      </c>
      <c r="Y50" s="33">
        <v>0</v>
      </c>
      <c r="Z50" s="33">
        <v>0.10927647903878801</v>
      </c>
      <c r="AA50" s="33">
        <v>0</v>
      </c>
      <c r="AB50" s="33">
        <v>5.9777777777777779</v>
      </c>
      <c r="AC50" s="33">
        <v>0</v>
      </c>
      <c r="AD50" s="33">
        <v>0</v>
      </c>
      <c r="AE50" s="33">
        <v>0</v>
      </c>
      <c r="AF50" s="33">
        <v>0</v>
      </c>
      <c r="AG50" s="33">
        <v>0</v>
      </c>
      <c r="AH50" t="s">
        <v>27</v>
      </c>
      <c r="AI50" s="34">
        <v>1</v>
      </c>
    </row>
    <row r="51" spans="1:35" x14ac:dyDescent="0.25">
      <c r="A51" t="s">
        <v>225</v>
      </c>
      <c r="B51" t="s">
        <v>80</v>
      </c>
      <c r="C51" t="s">
        <v>165</v>
      </c>
      <c r="D51" t="s">
        <v>192</v>
      </c>
      <c r="E51" s="33">
        <v>74.455555555555549</v>
      </c>
      <c r="F51" s="33">
        <v>5.333333333333333</v>
      </c>
      <c r="G51" s="33">
        <v>0.8</v>
      </c>
      <c r="H51" s="33">
        <v>0.10300000000000001</v>
      </c>
      <c r="I51" s="33">
        <v>2.7</v>
      </c>
      <c r="J51" s="33">
        <v>0</v>
      </c>
      <c r="K51" s="33">
        <v>0</v>
      </c>
      <c r="L51" s="33">
        <v>10.334888888888891</v>
      </c>
      <c r="M51" s="33">
        <v>0</v>
      </c>
      <c r="N51" s="33">
        <v>7.5305555555555559</v>
      </c>
      <c r="O51" s="33">
        <v>0.1011416206536338</v>
      </c>
      <c r="P51" s="33">
        <v>0</v>
      </c>
      <c r="Q51" s="33">
        <v>0</v>
      </c>
      <c r="R51" s="33">
        <v>0</v>
      </c>
      <c r="S51" s="33">
        <v>10.508111111111109</v>
      </c>
      <c r="T51" s="33">
        <v>5.676666666666665</v>
      </c>
      <c r="U51" s="33">
        <v>0</v>
      </c>
      <c r="V51" s="33">
        <v>0.21737501865393224</v>
      </c>
      <c r="W51" s="33">
        <v>5.793111111111112</v>
      </c>
      <c r="X51" s="33">
        <v>11.184888888888889</v>
      </c>
      <c r="Y51" s="33">
        <v>0</v>
      </c>
      <c r="Z51" s="33">
        <v>0.22802865243993439</v>
      </c>
      <c r="AA51" s="33">
        <v>0</v>
      </c>
      <c r="AB51" s="33">
        <v>0</v>
      </c>
      <c r="AC51" s="33">
        <v>0</v>
      </c>
      <c r="AD51" s="33">
        <v>0</v>
      </c>
      <c r="AE51" s="33">
        <v>0</v>
      </c>
      <c r="AF51" s="33">
        <v>0</v>
      </c>
      <c r="AG51" s="33">
        <v>0</v>
      </c>
      <c r="AH51" t="s">
        <v>9</v>
      </c>
      <c r="AI51" s="34">
        <v>1</v>
      </c>
    </row>
    <row r="52" spans="1:35" x14ac:dyDescent="0.25">
      <c r="A52" t="s">
        <v>225</v>
      </c>
      <c r="B52" t="s">
        <v>85</v>
      </c>
      <c r="C52" t="s">
        <v>144</v>
      </c>
      <c r="D52" t="s">
        <v>189</v>
      </c>
      <c r="E52" s="33">
        <v>144.1888888888889</v>
      </c>
      <c r="F52" s="33">
        <v>5.6</v>
      </c>
      <c r="G52" s="33">
        <v>0</v>
      </c>
      <c r="H52" s="33">
        <v>0</v>
      </c>
      <c r="I52" s="33">
        <v>0</v>
      </c>
      <c r="J52" s="33">
        <v>0</v>
      </c>
      <c r="K52" s="33">
        <v>0</v>
      </c>
      <c r="L52" s="33">
        <v>6.9576666666666673</v>
      </c>
      <c r="M52" s="33">
        <v>10.280555555555555</v>
      </c>
      <c r="N52" s="33">
        <v>0</v>
      </c>
      <c r="O52" s="33">
        <v>7.1299221699930637E-2</v>
      </c>
      <c r="P52" s="33">
        <v>2.7944444444444443</v>
      </c>
      <c r="Q52" s="33">
        <v>13.255555555555556</v>
      </c>
      <c r="R52" s="33">
        <v>0.11131232180010789</v>
      </c>
      <c r="S52" s="33">
        <v>15.513666666666667</v>
      </c>
      <c r="T52" s="33">
        <v>12.269555555555556</v>
      </c>
      <c r="U52" s="33">
        <v>0</v>
      </c>
      <c r="V52" s="33">
        <v>0.19268629113046157</v>
      </c>
      <c r="W52" s="33">
        <v>6.1613333333333333</v>
      </c>
      <c r="X52" s="33">
        <v>10.356444444444445</v>
      </c>
      <c r="Y52" s="33">
        <v>0</v>
      </c>
      <c r="Z52" s="33">
        <v>0.11455652307929415</v>
      </c>
      <c r="AA52" s="33">
        <v>0</v>
      </c>
      <c r="AB52" s="33">
        <v>0</v>
      </c>
      <c r="AC52" s="33">
        <v>0</v>
      </c>
      <c r="AD52" s="33">
        <v>0</v>
      </c>
      <c r="AE52" s="33">
        <v>0</v>
      </c>
      <c r="AF52" s="33">
        <v>0</v>
      </c>
      <c r="AG52" s="33">
        <v>0</v>
      </c>
      <c r="AH52" t="s">
        <v>14</v>
      </c>
      <c r="AI52" s="34">
        <v>1</v>
      </c>
    </row>
    <row r="53" spans="1:35" x14ac:dyDescent="0.25">
      <c r="A53" t="s">
        <v>225</v>
      </c>
      <c r="B53" t="s">
        <v>71</v>
      </c>
      <c r="C53" t="s">
        <v>163</v>
      </c>
      <c r="D53" t="s">
        <v>187</v>
      </c>
      <c r="E53" s="33">
        <v>226.03333333333333</v>
      </c>
      <c r="F53" s="33">
        <v>5.6888888888888891</v>
      </c>
      <c r="G53" s="33">
        <v>0</v>
      </c>
      <c r="H53" s="33">
        <v>0</v>
      </c>
      <c r="I53" s="33">
        <v>8.2222222222222214</v>
      </c>
      <c r="J53" s="33">
        <v>0</v>
      </c>
      <c r="K53" s="33">
        <v>0</v>
      </c>
      <c r="L53" s="33">
        <v>15.234777777777779</v>
      </c>
      <c r="M53" s="33">
        <v>0</v>
      </c>
      <c r="N53" s="33">
        <v>20.233333333333334</v>
      </c>
      <c r="O53" s="33">
        <v>8.9514820822887489E-2</v>
      </c>
      <c r="P53" s="33">
        <v>0</v>
      </c>
      <c r="Q53" s="33">
        <v>33.283888888888889</v>
      </c>
      <c r="R53" s="33">
        <v>0.14725212603844073</v>
      </c>
      <c r="S53" s="33">
        <v>22.252777777777776</v>
      </c>
      <c r="T53" s="33">
        <v>19.475000000000001</v>
      </c>
      <c r="U53" s="33">
        <v>0</v>
      </c>
      <c r="V53" s="33">
        <v>0.18460895639777808</v>
      </c>
      <c r="W53" s="33">
        <v>32.708333333333336</v>
      </c>
      <c r="X53" s="33">
        <v>11.113888888888889</v>
      </c>
      <c r="Y53" s="33">
        <v>0</v>
      </c>
      <c r="Z53" s="33">
        <v>0.1938750430123384</v>
      </c>
      <c r="AA53" s="33">
        <v>0</v>
      </c>
      <c r="AB53" s="33">
        <v>11.377777777777778</v>
      </c>
      <c r="AC53" s="33">
        <v>0</v>
      </c>
      <c r="AD53" s="33">
        <v>0</v>
      </c>
      <c r="AE53" s="33">
        <v>0</v>
      </c>
      <c r="AF53" s="33">
        <v>0</v>
      </c>
      <c r="AG53" s="33">
        <v>0</v>
      </c>
      <c r="AH53" t="s">
        <v>0</v>
      </c>
      <c r="AI53" s="34">
        <v>1</v>
      </c>
    </row>
    <row r="54" spans="1:35" x14ac:dyDescent="0.25">
      <c r="A54" t="s">
        <v>225</v>
      </c>
      <c r="B54" t="s">
        <v>102</v>
      </c>
      <c r="C54" t="s">
        <v>144</v>
      </c>
      <c r="D54" t="s">
        <v>189</v>
      </c>
      <c r="E54" s="33">
        <v>49.8</v>
      </c>
      <c r="F54" s="33">
        <v>22.233333333333334</v>
      </c>
      <c r="G54" s="33">
        <v>2.2222222222222223E-2</v>
      </c>
      <c r="H54" s="33">
        <v>0</v>
      </c>
      <c r="I54" s="33">
        <v>0.97777777777777775</v>
      </c>
      <c r="J54" s="33">
        <v>0</v>
      </c>
      <c r="K54" s="33">
        <v>0</v>
      </c>
      <c r="L54" s="33">
        <v>0.83766666666666667</v>
      </c>
      <c r="M54" s="33">
        <v>5.6861111111111109</v>
      </c>
      <c r="N54" s="33">
        <v>0</v>
      </c>
      <c r="O54" s="33">
        <v>0.1141789379741187</v>
      </c>
      <c r="P54" s="33">
        <v>22.130555555555556</v>
      </c>
      <c r="Q54" s="33">
        <v>0</v>
      </c>
      <c r="R54" s="33">
        <v>0.44438866577420799</v>
      </c>
      <c r="S54" s="33">
        <v>4.7317777777777783</v>
      </c>
      <c r="T54" s="33">
        <v>3.6708888888888893</v>
      </c>
      <c r="U54" s="33">
        <v>0</v>
      </c>
      <c r="V54" s="33">
        <v>0.16872824631860781</v>
      </c>
      <c r="W54" s="33">
        <v>3.9012222222222235</v>
      </c>
      <c r="X54" s="33">
        <v>3.504</v>
      </c>
      <c r="Y54" s="33">
        <v>0</v>
      </c>
      <c r="Z54" s="33">
        <v>0.14869924141008481</v>
      </c>
      <c r="AA54" s="33">
        <v>0</v>
      </c>
      <c r="AB54" s="33">
        <v>0</v>
      </c>
      <c r="AC54" s="33">
        <v>0</v>
      </c>
      <c r="AD54" s="33">
        <v>0</v>
      </c>
      <c r="AE54" s="33">
        <v>0</v>
      </c>
      <c r="AF54" s="33">
        <v>0</v>
      </c>
      <c r="AG54" s="33">
        <v>0</v>
      </c>
      <c r="AH54" t="s">
        <v>31</v>
      </c>
      <c r="AI54" s="34">
        <v>1</v>
      </c>
    </row>
    <row r="55" spans="1:35" x14ac:dyDescent="0.25">
      <c r="A55" t="s">
        <v>225</v>
      </c>
      <c r="B55" t="s">
        <v>92</v>
      </c>
      <c r="C55" t="s">
        <v>157</v>
      </c>
      <c r="D55" t="s">
        <v>187</v>
      </c>
      <c r="E55" s="33">
        <v>101.6</v>
      </c>
      <c r="F55" s="33">
        <v>5.6</v>
      </c>
      <c r="G55" s="33">
        <v>0.33333333333333331</v>
      </c>
      <c r="H55" s="33">
        <v>0.49477777777777765</v>
      </c>
      <c r="I55" s="33">
        <v>4.0777777777777775</v>
      </c>
      <c r="J55" s="33">
        <v>0</v>
      </c>
      <c r="K55" s="33">
        <v>0</v>
      </c>
      <c r="L55" s="33">
        <v>5.6215555555555552</v>
      </c>
      <c r="M55" s="33">
        <v>10.133333333333333</v>
      </c>
      <c r="N55" s="33">
        <v>0</v>
      </c>
      <c r="O55" s="33">
        <v>9.9737532808398949E-2</v>
      </c>
      <c r="P55" s="33">
        <v>0</v>
      </c>
      <c r="Q55" s="33">
        <v>7.3179999999999978</v>
      </c>
      <c r="R55" s="33">
        <v>7.2027559055118096E-2</v>
      </c>
      <c r="S55" s="33">
        <v>5.9898888888888884</v>
      </c>
      <c r="T55" s="33">
        <v>4.1975555555555548</v>
      </c>
      <c r="U55" s="33">
        <v>0</v>
      </c>
      <c r="V55" s="33">
        <v>0.1002701224846894</v>
      </c>
      <c r="W55" s="33">
        <v>9.8458888888888829</v>
      </c>
      <c r="X55" s="33">
        <v>0.61499999999999999</v>
      </c>
      <c r="Y55" s="33">
        <v>0</v>
      </c>
      <c r="Z55" s="33">
        <v>0.10296150481189846</v>
      </c>
      <c r="AA55" s="33">
        <v>0</v>
      </c>
      <c r="AB55" s="33">
        <v>4.5444444444444443</v>
      </c>
      <c r="AC55" s="33">
        <v>0</v>
      </c>
      <c r="AD55" s="33">
        <v>0</v>
      </c>
      <c r="AE55" s="33">
        <v>0</v>
      </c>
      <c r="AF55" s="33">
        <v>0</v>
      </c>
      <c r="AG55" s="33">
        <v>0</v>
      </c>
      <c r="AH55" t="s">
        <v>21</v>
      </c>
      <c r="AI55" s="34">
        <v>1</v>
      </c>
    </row>
    <row r="56" spans="1:35" x14ac:dyDescent="0.25">
      <c r="A56" t="s">
        <v>225</v>
      </c>
      <c r="B56" t="s">
        <v>87</v>
      </c>
      <c r="C56" t="s">
        <v>151</v>
      </c>
      <c r="D56" t="s">
        <v>190</v>
      </c>
      <c r="E56" s="33">
        <v>144.8111111111111</v>
      </c>
      <c r="F56" s="33">
        <v>6.6111111111111107</v>
      </c>
      <c r="G56" s="33">
        <v>1.6888888888888889</v>
      </c>
      <c r="H56" s="33">
        <v>0</v>
      </c>
      <c r="I56" s="33">
        <v>5.2333333333333334</v>
      </c>
      <c r="J56" s="33">
        <v>0</v>
      </c>
      <c r="K56" s="33">
        <v>0</v>
      </c>
      <c r="L56" s="33">
        <v>0</v>
      </c>
      <c r="M56" s="33">
        <v>19.721444444444447</v>
      </c>
      <c r="N56" s="33">
        <v>0</v>
      </c>
      <c r="O56" s="33">
        <v>0.13618737052098523</v>
      </c>
      <c r="P56" s="33">
        <v>4.3229999999999995</v>
      </c>
      <c r="Q56" s="33">
        <v>46.163000000000004</v>
      </c>
      <c r="R56" s="33">
        <v>0.34863346888667235</v>
      </c>
      <c r="S56" s="33">
        <v>5.4634444444444448</v>
      </c>
      <c r="T56" s="33">
        <v>0</v>
      </c>
      <c r="U56" s="33">
        <v>0</v>
      </c>
      <c r="V56" s="33">
        <v>3.7728074886825752E-2</v>
      </c>
      <c r="W56" s="33">
        <v>4.7186666666666666</v>
      </c>
      <c r="X56" s="33">
        <v>9.1718888888888888</v>
      </c>
      <c r="Y56" s="33">
        <v>27.68888888888889</v>
      </c>
      <c r="Z56" s="33">
        <v>0.28712882682421548</v>
      </c>
      <c r="AA56" s="33">
        <v>0</v>
      </c>
      <c r="AB56" s="33">
        <v>0</v>
      </c>
      <c r="AC56" s="33">
        <v>0</v>
      </c>
      <c r="AD56" s="33">
        <v>0</v>
      </c>
      <c r="AE56" s="33">
        <v>0</v>
      </c>
      <c r="AF56" s="33">
        <v>0</v>
      </c>
      <c r="AG56" s="33">
        <v>4</v>
      </c>
      <c r="AH56" t="s">
        <v>16</v>
      </c>
      <c r="AI56" s="34">
        <v>1</v>
      </c>
    </row>
    <row r="57" spans="1:35" x14ac:dyDescent="0.25">
      <c r="A57" t="s">
        <v>225</v>
      </c>
      <c r="B57" t="s">
        <v>89</v>
      </c>
      <c r="C57" t="s">
        <v>170</v>
      </c>
      <c r="D57" t="s">
        <v>192</v>
      </c>
      <c r="E57" s="33">
        <v>31.388888888888889</v>
      </c>
      <c r="F57" s="33">
        <v>0</v>
      </c>
      <c r="G57" s="33">
        <v>0.68888888888888888</v>
      </c>
      <c r="H57" s="33">
        <v>0.28333333333333333</v>
      </c>
      <c r="I57" s="33">
        <v>0.51111111111111107</v>
      </c>
      <c r="J57" s="33">
        <v>0</v>
      </c>
      <c r="K57" s="33">
        <v>0.73333333333333328</v>
      </c>
      <c r="L57" s="33">
        <v>0.60755555555555563</v>
      </c>
      <c r="M57" s="33">
        <v>7.4666666666666668</v>
      </c>
      <c r="N57" s="33">
        <v>7.7333333333333334</v>
      </c>
      <c r="O57" s="33">
        <v>0.48424778761061943</v>
      </c>
      <c r="P57" s="33">
        <v>18.675666666666665</v>
      </c>
      <c r="Q57" s="33">
        <v>13.679777777777774</v>
      </c>
      <c r="R57" s="33">
        <v>1.0307929203539821</v>
      </c>
      <c r="S57" s="33">
        <v>5.0312222222222225</v>
      </c>
      <c r="T57" s="33">
        <v>0</v>
      </c>
      <c r="U57" s="33">
        <v>0</v>
      </c>
      <c r="V57" s="33">
        <v>0.16028672566371682</v>
      </c>
      <c r="W57" s="33">
        <v>2.5705555555555559</v>
      </c>
      <c r="X57" s="33">
        <v>0</v>
      </c>
      <c r="Y57" s="33">
        <v>2.7222222222222223</v>
      </c>
      <c r="Z57" s="33">
        <v>0.16861946902654867</v>
      </c>
      <c r="AA57" s="33">
        <v>0</v>
      </c>
      <c r="AB57" s="33">
        <v>0</v>
      </c>
      <c r="AC57" s="33">
        <v>0</v>
      </c>
      <c r="AD57" s="33">
        <v>0</v>
      </c>
      <c r="AE57" s="33">
        <v>0</v>
      </c>
      <c r="AF57" s="33">
        <v>0</v>
      </c>
      <c r="AG57" s="33">
        <v>0</v>
      </c>
      <c r="AH57" t="s">
        <v>18</v>
      </c>
      <c r="AI57" s="34">
        <v>1</v>
      </c>
    </row>
    <row r="58" spans="1:35" x14ac:dyDescent="0.25">
      <c r="A58" t="s">
        <v>225</v>
      </c>
      <c r="B58" t="s">
        <v>77</v>
      </c>
      <c r="C58" t="s">
        <v>159</v>
      </c>
      <c r="D58" t="s">
        <v>190</v>
      </c>
      <c r="E58" s="33">
        <v>95.977777777777774</v>
      </c>
      <c r="F58" s="33">
        <v>5.0666666666666664</v>
      </c>
      <c r="G58" s="33">
        <v>0.71111111111111114</v>
      </c>
      <c r="H58" s="33">
        <v>0.26899999999999996</v>
      </c>
      <c r="I58" s="33">
        <v>1.9222222222222223</v>
      </c>
      <c r="J58" s="33">
        <v>0</v>
      </c>
      <c r="K58" s="33">
        <v>4.3111111111111109</v>
      </c>
      <c r="L58" s="33">
        <v>2.3388888888888881</v>
      </c>
      <c r="M58" s="33">
        <v>4.7335555555555553</v>
      </c>
      <c r="N58" s="33">
        <v>0</v>
      </c>
      <c r="O58" s="33">
        <v>4.9319286871961104E-2</v>
      </c>
      <c r="P58" s="33">
        <v>0</v>
      </c>
      <c r="Q58" s="33">
        <v>8.051111111111112</v>
      </c>
      <c r="R58" s="33">
        <v>8.3885158601528148E-2</v>
      </c>
      <c r="S58" s="33">
        <v>5.0438888888888886</v>
      </c>
      <c r="T58" s="33">
        <v>3.178555555555556</v>
      </c>
      <c r="U58" s="33">
        <v>0</v>
      </c>
      <c r="V58" s="33">
        <v>8.5670294049548512E-2</v>
      </c>
      <c r="W58" s="33">
        <v>2.1196666666666673</v>
      </c>
      <c r="X58" s="33">
        <v>6.3739999999999997</v>
      </c>
      <c r="Y58" s="33">
        <v>0</v>
      </c>
      <c r="Z58" s="33">
        <v>8.8496179671220185E-2</v>
      </c>
      <c r="AA58" s="33">
        <v>0</v>
      </c>
      <c r="AB58" s="33">
        <v>5.1111111111111107</v>
      </c>
      <c r="AC58" s="33">
        <v>0</v>
      </c>
      <c r="AD58" s="33">
        <v>0</v>
      </c>
      <c r="AE58" s="33">
        <v>0</v>
      </c>
      <c r="AF58" s="33">
        <v>0</v>
      </c>
      <c r="AG58" s="33">
        <v>0</v>
      </c>
      <c r="AH58" t="s">
        <v>6</v>
      </c>
      <c r="AI58" s="34">
        <v>1</v>
      </c>
    </row>
    <row r="59" spans="1:35" x14ac:dyDescent="0.25">
      <c r="A59" t="s">
        <v>225</v>
      </c>
      <c r="B59" t="s">
        <v>86</v>
      </c>
      <c r="C59" t="s">
        <v>168</v>
      </c>
      <c r="D59" t="s">
        <v>192</v>
      </c>
      <c r="E59" s="33">
        <v>107.66666666666667</v>
      </c>
      <c r="F59" s="33">
        <v>5.6888888888888891</v>
      </c>
      <c r="G59" s="33">
        <v>0.27777777777777779</v>
      </c>
      <c r="H59" s="33">
        <v>0</v>
      </c>
      <c r="I59" s="33">
        <v>0</v>
      </c>
      <c r="J59" s="33">
        <v>0</v>
      </c>
      <c r="K59" s="33">
        <v>5.1555555555555559</v>
      </c>
      <c r="L59" s="33">
        <v>0.47711111111111115</v>
      </c>
      <c r="M59" s="33">
        <v>14.416666666666666</v>
      </c>
      <c r="N59" s="33">
        <v>0</v>
      </c>
      <c r="O59" s="33">
        <v>0.13390092879256965</v>
      </c>
      <c r="P59" s="33">
        <v>4.9055555555555559</v>
      </c>
      <c r="Q59" s="33">
        <v>33.411111111111111</v>
      </c>
      <c r="R59" s="33">
        <v>0.35588235294117648</v>
      </c>
      <c r="S59" s="33">
        <v>5.8114444444444437</v>
      </c>
      <c r="T59" s="33">
        <v>4.3580000000000005</v>
      </c>
      <c r="U59" s="33">
        <v>0</v>
      </c>
      <c r="V59" s="33">
        <v>9.4453044375644987E-2</v>
      </c>
      <c r="W59" s="33">
        <v>3.561777777777777</v>
      </c>
      <c r="X59" s="33">
        <v>6.1061111111111135</v>
      </c>
      <c r="Y59" s="33">
        <v>0</v>
      </c>
      <c r="Z59" s="33">
        <v>8.9794633642930874E-2</v>
      </c>
      <c r="AA59" s="33">
        <v>1.5333333333333334</v>
      </c>
      <c r="AB59" s="33">
        <v>0</v>
      </c>
      <c r="AC59" s="33">
        <v>0</v>
      </c>
      <c r="AD59" s="33">
        <v>0</v>
      </c>
      <c r="AE59" s="33">
        <v>0</v>
      </c>
      <c r="AF59" s="33">
        <v>0</v>
      </c>
      <c r="AG59" s="33">
        <v>1.4</v>
      </c>
      <c r="AH59" t="s">
        <v>15</v>
      </c>
      <c r="AI59" s="34">
        <v>1</v>
      </c>
    </row>
    <row r="60" spans="1:35" x14ac:dyDescent="0.25">
      <c r="A60" t="s">
        <v>225</v>
      </c>
      <c r="B60" t="s">
        <v>108</v>
      </c>
      <c r="C60" t="s">
        <v>151</v>
      </c>
      <c r="D60" t="s">
        <v>190</v>
      </c>
      <c r="E60" s="33">
        <v>35.166666666666664</v>
      </c>
      <c r="F60" s="33">
        <v>4.6222222222222218</v>
      </c>
      <c r="G60" s="33">
        <v>0</v>
      </c>
      <c r="H60" s="33">
        <v>0</v>
      </c>
      <c r="I60" s="33">
        <v>0.9</v>
      </c>
      <c r="J60" s="33">
        <v>0</v>
      </c>
      <c r="K60" s="33">
        <v>0</v>
      </c>
      <c r="L60" s="33">
        <v>0</v>
      </c>
      <c r="M60" s="33">
        <v>5.6888888888888891</v>
      </c>
      <c r="N60" s="33">
        <v>4.8035555555555565</v>
      </c>
      <c r="O60" s="33">
        <v>0.29836334913112167</v>
      </c>
      <c r="P60" s="33">
        <v>0</v>
      </c>
      <c r="Q60" s="33">
        <v>9.2935555555555549</v>
      </c>
      <c r="R60" s="33">
        <v>0.26427172195892573</v>
      </c>
      <c r="S60" s="33">
        <v>0</v>
      </c>
      <c r="T60" s="33">
        <v>0</v>
      </c>
      <c r="U60" s="33">
        <v>0</v>
      </c>
      <c r="V60" s="33">
        <v>0</v>
      </c>
      <c r="W60" s="33">
        <v>0</v>
      </c>
      <c r="X60" s="33">
        <v>0</v>
      </c>
      <c r="Y60" s="33">
        <v>0</v>
      </c>
      <c r="Z60" s="33">
        <v>0</v>
      </c>
      <c r="AA60" s="33">
        <v>0</v>
      </c>
      <c r="AB60" s="33">
        <v>0</v>
      </c>
      <c r="AC60" s="33">
        <v>0</v>
      </c>
      <c r="AD60" s="33">
        <v>0</v>
      </c>
      <c r="AE60" s="33">
        <v>0</v>
      </c>
      <c r="AF60" s="33">
        <v>0</v>
      </c>
      <c r="AG60" s="33">
        <v>0</v>
      </c>
      <c r="AH60" t="s">
        <v>37</v>
      </c>
      <c r="AI60" s="34">
        <v>1</v>
      </c>
    </row>
    <row r="61" spans="1:35" x14ac:dyDescent="0.25">
      <c r="A61" t="s">
        <v>225</v>
      </c>
      <c r="B61" t="s">
        <v>109</v>
      </c>
      <c r="C61" t="s">
        <v>166</v>
      </c>
      <c r="D61" t="s">
        <v>193</v>
      </c>
      <c r="E61" s="33">
        <v>40.18888888888889</v>
      </c>
      <c r="F61" s="33">
        <v>5.6888888888888891</v>
      </c>
      <c r="G61" s="33">
        <v>0.1111111111111111</v>
      </c>
      <c r="H61" s="33">
        <v>0.18888888888888888</v>
      </c>
      <c r="I61" s="33">
        <v>0.88888888888888884</v>
      </c>
      <c r="J61" s="33">
        <v>0</v>
      </c>
      <c r="K61" s="33">
        <v>0</v>
      </c>
      <c r="L61" s="33">
        <v>3.1485555555555549</v>
      </c>
      <c r="M61" s="33">
        <v>5.5111111111111111</v>
      </c>
      <c r="N61" s="33">
        <v>0</v>
      </c>
      <c r="O61" s="33">
        <v>0.13713021841304948</v>
      </c>
      <c r="P61" s="33">
        <v>4.2487777777777778</v>
      </c>
      <c r="Q61" s="33">
        <v>10.279666666666667</v>
      </c>
      <c r="R61" s="33">
        <v>0.36150400884711087</v>
      </c>
      <c r="S61" s="33">
        <v>5.6404444444444444</v>
      </c>
      <c r="T61" s="33">
        <v>4.5761111111111115</v>
      </c>
      <c r="U61" s="33">
        <v>0</v>
      </c>
      <c r="V61" s="33">
        <v>0.25421343654962675</v>
      </c>
      <c r="W61" s="33">
        <v>2.222777777777778</v>
      </c>
      <c r="X61" s="33">
        <v>4.7238888888888866</v>
      </c>
      <c r="Y61" s="33">
        <v>0</v>
      </c>
      <c r="Z61" s="33">
        <v>0.17285042853193247</v>
      </c>
      <c r="AA61" s="33">
        <v>0</v>
      </c>
      <c r="AB61" s="33">
        <v>0</v>
      </c>
      <c r="AC61" s="33">
        <v>0</v>
      </c>
      <c r="AD61" s="33">
        <v>0</v>
      </c>
      <c r="AE61" s="33">
        <v>0</v>
      </c>
      <c r="AF61" s="33">
        <v>0</v>
      </c>
      <c r="AG61" s="33">
        <v>6.6666666666666666E-2</v>
      </c>
      <c r="AH61" t="s">
        <v>38</v>
      </c>
      <c r="AI61" s="34">
        <v>1</v>
      </c>
    </row>
    <row r="62" spans="1:35" x14ac:dyDescent="0.25">
      <c r="A62" t="s">
        <v>225</v>
      </c>
      <c r="B62" t="s">
        <v>110</v>
      </c>
      <c r="C62" t="s">
        <v>148</v>
      </c>
      <c r="D62" t="s">
        <v>187</v>
      </c>
      <c r="E62" s="33">
        <v>36.06666666666667</v>
      </c>
      <c r="F62" s="33">
        <v>4.2666666666666666</v>
      </c>
      <c r="G62" s="33">
        <v>0.2</v>
      </c>
      <c r="H62" s="33">
        <v>0</v>
      </c>
      <c r="I62" s="33">
        <v>4.4444444444444446E-2</v>
      </c>
      <c r="J62" s="33">
        <v>0</v>
      </c>
      <c r="K62" s="33">
        <v>0</v>
      </c>
      <c r="L62" s="33">
        <v>0.75400000000000011</v>
      </c>
      <c r="M62" s="33">
        <v>5.4222222222222225</v>
      </c>
      <c r="N62" s="33">
        <v>0</v>
      </c>
      <c r="O62" s="33">
        <v>0.1503388786198398</v>
      </c>
      <c r="P62" s="33">
        <v>4.3555555555555552</v>
      </c>
      <c r="Q62" s="33">
        <v>10.286777777777772</v>
      </c>
      <c r="R62" s="33">
        <v>0.40597966728280938</v>
      </c>
      <c r="S62" s="33">
        <v>6.7137777777777776</v>
      </c>
      <c r="T62" s="33">
        <v>0.3328888888888889</v>
      </c>
      <c r="U62" s="33">
        <v>0</v>
      </c>
      <c r="V62" s="33">
        <v>0.1953789279112754</v>
      </c>
      <c r="W62" s="33">
        <v>1.3971111111111107</v>
      </c>
      <c r="X62" s="33">
        <v>3.2688888888888892</v>
      </c>
      <c r="Y62" s="33">
        <v>0</v>
      </c>
      <c r="Z62" s="33">
        <v>0.12937153419593345</v>
      </c>
      <c r="AA62" s="33">
        <v>0.8</v>
      </c>
      <c r="AB62" s="33">
        <v>0</v>
      </c>
      <c r="AC62" s="33">
        <v>8.8888888888888892E-2</v>
      </c>
      <c r="AD62" s="33">
        <v>0</v>
      </c>
      <c r="AE62" s="33">
        <v>0</v>
      </c>
      <c r="AF62" s="33">
        <v>0</v>
      </c>
      <c r="AG62" s="33">
        <v>0</v>
      </c>
      <c r="AH62" t="s">
        <v>39</v>
      </c>
      <c r="AI62" s="34">
        <v>1</v>
      </c>
    </row>
    <row r="63" spans="1:35" x14ac:dyDescent="0.25">
      <c r="A63" t="s">
        <v>225</v>
      </c>
      <c r="B63" t="s">
        <v>105</v>
      </c>
      <c r="C63" t="s">
        <v>162</v>
      </c>
      <c r="D63" t="s">
        <v>195</v>
      </c>
      <c r="E63" s="33">
        <v>56.866666666666667</v>
      </c>
      <c r="F63" s="33">
        <v>5.0666666666666664</v>
      </c>
      <c r="G63" s="33">
        <v>4.4444444444444446E-2</v>
      </c>
      <c r="H63" s="33">
        <v>0.26555555555555554</v>
      </c>
      <c r="I63" s="33">
        <v>0.55555555555555558</v>
      </c>
      <c r="J63" s="33">
        <v>0</v>
      </c>
      <c r="K63" s="33">
        <v>0</v>
      </c>
      <c r="L63" s="33">
        <v>4.9777777777777779</v>
      </c>
      <c r="M63" s="33">
        <v>4.8961111111111109</v>
      </c>
      <c r="N63" s="33">
        <v>4.666888888888888</v>
      </c>
      <c r="O63" s="33">
        <v>0.16816529894490034</v>
      </c>
      <c r="P63" s="33">
        <v>5.0666666666666664</v>
      </c>
      <c r="Q63" s="33">
        <v>10.737555555555558</v>
      </c>
      <c r="R63" s="33">
        <v>0.27791715513872611</v>
      </c>
      <c r="S63" s="33">
        <v>4.7508888888888894</v>
      </c>
      <c r="T63" s="33">
        <v>0</v>
      </c>
      <c r="U63" s="33">
        <v>0</v>
      </c>
      <c r="V63" s="33">
        <v>8.3544353262993365E-2</v>
      </c>
      <c r="W63" s="33">
        <v>4.0696666666666674</v>
      </c>
      <c r="X63" s="33">
        <v>1.7148888888888894</v>
      </c>
      <c r="Y63" s="33">
        <v>0</v>
      </c>
      <c r="Z63" s="33">
        <v>0.10172137553731928</v>
      </c>
      <c r="AA63" s="33">
        <v>6.6666666666666666E-2</v>
      </c>
      <c r="AB63" s="33">
        <v>0</v>
      </c>
      <c r="AC63" s="33">
        <v>0</v>
      </c>
      <c r="AD63" s="33">
        <v>0</v>
      </c>
      <c r="AE63" s="33">
        <v>0</v>
      </c>
      <c r="AF63" s="33">
        <v>0</v>
      </c>
      <c r="AG63" s="33">
        <v>0</v>
      </c>
      <c r="AH63" t="s">
        <v>34</v>
      </c>
      <c r="AI63" s="34">
        <v>1</v>
      </c>
    </row>
    <row r="64" spans="1:35" x14ac:dyDescent="0.25">
      <c r="A64" t="s">
        <v>225</v>
      </c>
      <c r="B64" t="s">
        <v>97</v>
      </c>
      <c r="C64" t="s">
        <v>142</v>
      </c>
      <c r="D64" t="s">
        <v>192</v>
      </c>
      <c r="E64" s="33">
        <v>64.733333333333334</v>
      </c>
      <c r="F64" s="33">
        <v>4.8</v>
      </c>
      <c r="G64" s="33">
        <v>0.27777777777777779</v>
      </c>
      <c r="H64" s="33">
        <v>0.55944444444444441</v>
      </c>
      <c r="I64" s="33">
        <v>2.3111111111111109</v>
      </c>
      <c r="J64" s="33">
        <v>0</v>
      </c>
      <c r="K64" s="33">
        <v>4.4444444444444446E-2</v>
      </c>
      <c r="L64" s="33">
        <v>0.48388888888888892</v>
      </c>
      <c r="M64" s="33">
        <v>7.6055555555555552</v>
      </c>
      <c r="N64" s="33">
        <v>0</v>
      </c>
      <c r="O64" s="33">
        <v>0.11749055956059044</v>
      </c>
      <c r="P64" s="33">
        <v>18.350000000000001</v>
      </c>
      <c r="Q64" s="33">
        <v>0</v>
      </c>
      <c r="R64" s="33">
        <v>0.28347064881565398</v>
      </c>
      <c r="S64" s="33">
        <v>7.8826666666666689</v>
      </c>
      <c r="T64" s="33">
        <v>0.35822222222222222</v>
      </c>
      <c r="U64" s="33">
        <v>0</v>
      </c>
      <c r="V64" s="33">
        <v>0.12730518365945764</v>
      </c>
      <c r="W64" s="33">
        <v>5.6367777777777777</v>
      </c>
      <c r="X64" s="33">
        <v>3.5550000000000006</v>
      </c>
      <c r="Y64" s="33">
        <v>5.5333333333333332</v>
      </c>
      <c r="Z64" s="33">
        <v>0.22747339512530038</v>
      </c>
      <c r="AA64" s="33">
        <v>0</v>
      </c>
      <c r="AB64" s="33">
        <v>0</v>
      </c>
      <c r="AC64" s="33">
        <v>0</v>
      </c>
      <c r="AD64" s="33">
        <v>0</v>
      </c>
      <c r="AE64" s="33">
        <v>0</v>
      </c>
      <c r="AF64" s="33">
        <v>0</v>
      </c>
      <c r="AG64" s="33">
        <v>0</v>
      </c>
      <c r="AH64" t="s">
        <v>26</v>
      </c>
      <c r="AI64" s="34">
        <v>1</v>
      </c>
    </row>
    <row r="65" spans="1:35" x14ac:dyDescent="0.25">
      <c r="A65" t="s">
        <v>225</v>
      </c>
      <c r="B65" t="s">
        <v>126</v>
      </c>
      <c r="C65" t="s">
        <v>148</v>
      </c>
      <c r="D65" t="s">
        <v>187</v>
      </c>
      <c r="E65" s="33">
        <v>20.733333333333334</v>
      </c>
      <c r="F65" s="33">
        <v>5.333333333333333</v>
      </c>
      <c r="G65" s="33">
        <v>0.22222222222222221</v>
      </c>
      <c r="H65" s="33">
        <v>9.7777777777777783E-2</v>
      </c>
      <c r="I65" s="33">
        <v>0.24444444444444444</v>
      </c>
      <c r="J65" s="33">
        <v>0</v>
      </c>
      <c r="K65" s="33">
        <v>0</v>
      </c>
      <c r="L65" s="33">
        <v>8.1444444444444444E-2</v>
      </c>
      <c r="M65" s="33">
        <v>5.4222222222222225</v>
      </c>
      <c r="N65" s="33">
        <v>0</v>
      </c>
      <c r="O65" s="33">
        <v>0.26152197213290462</v>
      </c>
      <c r="P65" s="33">
        <v>5.5107777777777782</v>
      </c>
      <c r="Q65" s="33">
        <v>5.2485555555555541</v>
      </c>
      <c r="R65" s="33">
        <v>0.5189389067524115</v>
      </c>
      <c r="S65" s="33">
        <v>3.2756666666666665</v>
      </c>
      <c r="T65" s="33">
        <v>0</v>
      </c>
      <c r="U65" s="33">
        <v>0</v>
      </c>
      <c r="V65" s="33">
        <v>0.15799035369774919</v>
      </c>
      <c r="W65" s="33">
        <v>1.0475555555555556</v>
      </c>
      <c r="X65" s="33">
        <v>2.1285555555555553</v>
      </c>
      <c r="Y65" s="33">
        <v>0</v>
      </c>
      <c r="Z65" s="33">
        <v>0.15318863879957126</v>
      </c>
      <c r="AA65" s="33">
        <v>0.1111111111111111</v>
      </c>
      <c r="AB65" s="33">
        <v>0</v>
      </c>
      <c r="AC65" s="33">
        <v>0</v>
      </c>
      <c r="AD65" s="33">
        <v>0</v>
      </c>
      <c r="AE65" s="33">
        <v>0</v>
      </c>
      <c r="AF65" s="33">
        <v>0</v>
      </c>
      <c r="AG65" s="33">
        <v>0</v>
      </c>
      <c r="AH65" t="s">
        <v>55</v>
      </c>
      <c r="AI65" s="34">
        <v>1</v>
      </c>
    </row>
    <row r="66" spans="1:35" x14ac:dyDescent="0.25">
      <c r="A66" t="s">
        <v>225</v>
      </c>
      <c r="B66" t="s">
        <v>130</v>
      </c>
      <c r="C66" t="s">
        <v>181</v>
      </c>
      <c r="D66" t="s">
        <v>188</v>
      </c>
      <c r="E66" s="33">
        <v>120.65555555555555</v>
      </c>
      <c r="F66" s="33">
        <v>0</v>
      </c>
      <c r="G66" s="33">
        <v>0.5444444444444444</v>
      </c>
      <c r="H66" s="33">
        <v>0.47555555555555551</v>
      </c>
      <c r="I66" s="33">
        <v>3.588888888888889</v>
      </c>
      <c r="J66" s="33">
        <v>0</v>
      </c>
      <c r="K66" s="33">
        <v>5.3555555555555552</v>
      </c>
      <c r="L66" s="33">
        <v>3.9284444444444451</v>
      </c>
      <c r="M66" s="33">
        <v>5.5472222222222225</v>
      </c>
      <c r="N66" s="33">
        <v>5.5055555555555555</v>
      </c>
      <c r="O66" s="33">
        <v>9.1606041071921912E-2</v>
      </c>
      <c r="P66" s="33">
        <v>0</v>
      </c>
      <c r="Q66" s="33">
        <v>38.63977777777778</v>
      </c>
      <c r="R66" s="33">
        <v>0.32024864167971273</v>
      </c>
      <c r="S66" s="33">
        <v>1.6173333333333337</v>
      </c>
      <c r="T66" s="33">
        <v>8.1963333333333335</v>
      </c>
      <c r="U66" s="33">
        <v>0</v>
      </c>
      <c r="V66" s="33">
        <v>8.1336218804678145E-2</v>
      </c>
      <c r="W66" s="33">
        <v>3.6086666666666649</v>
      </c>
      <c r="X66" s="33">
        <v>9.3945555555555558</v>
      </c>
      <c r="Y66" s="33">
        <v>0</v>
      </c>
      <c r="Z66" s="33">
        <v>0.10777143383368633</v>
      </c>
      <c r="AA66" s="33">
        <v>0</v>
      </c>
      <c r="AB66" s="33">
        <v>0</v>
      </c>
      <c r="AC66" s="33">
        <v>0</v>
      </c>
      <c r="AD66" s="33">
        <v>0</v>
      </c>
      <c r="AE66" s="33">
        <v>0</v>
      </c>
      <c r="AF66" s="33">
        <v>0</v>
      </c>
      <c r="AG66" s="33">
        <v>0</v>
      </c>
      <c r="AH66" t="s">
        <v>59</v>
      </c>
      <c r="AI66" s="34">
        <v>1</v>
      </c>
    </row>
    <row r="67" spans="1:35" x14ac:dyDescent="0.25">
      <c r="A67" t="s">
        <v>225</v>
      </c>
      <c r="B67" t="s">
        <v>107</v>
      </c>
      <c r="C67" t="s">
        <v>149</v>
      </c>
      <c r="D67" t="s">
        <v>187</v>
      </c>
      <c r="E67" s="33">
        <v>45.06666666666667</v>
      </c>
      <c r="F67" s="33">
        <v>1.6</v>
      </c>
      <c r="G67" s="33">
        <v>6.6666666666666666E-2</v>
      </c>
      <c r="H67" s="33">
        <v>0.15977777777777774</v>
      </c>
      <c r="I67" s="33">
        <v>1.1555555555555554</v>
      </c>
      <c r="J67" s="33">
        <v>0</v>
      </c>
      <c r="K67" s="33">
        <v>0</v>
      </c>
      <c r="L67" s="33">
        <v>1.5282222222222224</v>
      </c>
      <c r="M67" s="33">
        <v>4.6753333333333336</v>
      </c>
      <c r="N67" s="33">
        <v>0</v>
      </c>
      <c r="O67" s="33">
        <v>0.10374260355029585</v>
      </c>
      <c r="P67" s="33">
        <v>0</v>
      </c>
      <c r="Q67" s="33">
        <v>5.073888888888888</v>
      </c>
      <c r="R67" s="33">
        <v>0.11258629191321497</v>
      </c>
      <c r="S67" s="33">
        <v>3.6179999999999994</v>
      </c>
      <c r="T67" s="33">
        <v>1.7667777777777778</v>
      </c>
      <c r="U67" s="33">
        <v>0</v>
      </c>
      <c r="V67" s="33">
        <v>0.11948471400394475</v>
      </c>
      <c r="W67" s="33">
        <v>1.4606666666666663</v>
      </c>
      <c r="X67" s="33">
        <v>2.3552222222222228</v>
      </c>
      <c r="Y67" s="33">
        <v>0</v>
      </c>
      <c r="Z67" s="33">
        <v>8.4672090729783031E-2</v>
      </c>
      <c r="AA67" s="33">
        <v>0</v>
      </c>
      <c r="AB67" s="33">
        <v>3.8</v>
      </c>
      <c r="AC67" s="33">
        <v>0</v>
      </c>
      <c r="AD67" s="33">
        <v>0</v>
      </c>
      <c r="AE67" s="33">
        <v>0</v>
      </c>
      <c r="AF67" s="33">
        <v>0</v>
      </c>
      <c r="AG67" s="33">
        <v>0</v>
      </c>
      <c r="AH67" t="s">
        <v>36</v>
      </c>
      <c r="AI67" s="34">
        <v>1</v>
      </c>
    </row>
    <row r="68" spans="1:35" x14ac:dyDescent="0.25">
      <c r="A68" t="s">
        <v>225</v>
      </c>
      <c r="B68" t="s">
        <v>117</v>
      </c>
      <c r="C68" t="s">
        <v>148</v>
      </c>
      <c r="D68" t="s">
        <v>187</v>
      </c>
      <c r="E68" s="33">
        <v>103.64444444444445</v>
      </c>
      <c r="F68" s="33">
        <v>5.0222222222222221</v>
      </c>
      <c r="G68" s="33">
        <v>6.6666666666666666E-2</v>
      </c>
      <c r="H68" s="33">
        <v>0.51388888888888884</v>
      </c>
      <c r="I68" s="33">
        <v>5.5111111111111111</v>
      </c>
      <c r="J68" s="33">
        <v>0</v>
      </c>
      <c r="K68" s="33">
        <v>7.7777777777777779E-2</v>
      </c>
      <c r="L68" s="33">
        <v>2.8944444444444444</v>
      </c>
      <c r="M68" s="33">
        <v>5.6527777777777777</v>
      </c>
      <c r="N68" s="33">
        <v>7.7888888888888888</v>
      </c>
      <c r="O68" s="33">
        <v>0.12969018010291594</v>
      </c>
      <c r="P68" s="33">
        <v>3.2</v>
      </c>
      <c r="Q68" s="33">
        <v>10.197222222222223</v>
      </c>
      <c r="R68" s="33">
        <v>0.12926136363636365</v>
      </c>
      <c r="S68" s="33">
        <v>6.7388888888888889</v>
      </c>
      <c r="T68" s="33">
        <v>5.1388888888888893</v>
      </c>
      <c r="U68" s="33">
        <v>1.2</v>
      </c>
      <c r="V68" s="33">
        <v>0.12617924528301885</v>
      </c>
      <c r="W68" s="33">
        <v>5.6416666666666666</v>
      </c>
      <c r="X68" s="33">
        <v>4.7638888888888893</v>
      </c>
      <c r="Y68" s="33">
        <v>0</v>
      </c>
      <c r="Z68" s="33">
        <v>0.10039665523156088</v>
      </c>
      <c r="AA68" s="33">
        <v>0</v>
      </c>
      <c r="AB68" s="33">
        <v>0</v>
      </c>
      <c r="AC68" s="33">
        <v>0</v>
      </c>
      <c r="AD68" s="33">
        <v>0</v>
      </c>
      <c r="AE68" s="33">
        <v>0</v>
      </c>
      <c r="AF68" s="33">
        <v>0</v>
      </c>
      <c r="AG68" s="33">
        <v>0</v>
      </c>
      <c r="AH68" t="s">
        <v>46</v>
      </c>
      <c r="AI68" s="34">
        <v>1</v>
      </c>
    </row>
    <row r="69" spans="1:35" x14ac:dyDescent="0.25">
      <c r="A69" t="s">
        <v>225</v>
      </c>
      <c r="B69" t="s">
        <v>83</v>
      </c>
      <c r="C69" t="s">
        <v>150</v>
      </c>
      <c r="D69" t="s">
        <v>192</v>
      </c>
      <c r="E69" s="33">
        <v>27.68888888888889</v>
      </c>
      <c r="F69" s="33">
        <v>4.8888888888888893</v>
      </c>
      <c r="G69" s="33">
        <v>0.5</v>
      </c>
      <c r="H69" s="33">
        <v>0.14333333333333331</v>
      </c>
      <c r="I69" s="33">
        <v>0.25555555555555554</v>
      </c>
      <c r="J69" s="33">
        <v>0</v>
      </c>
      <c r="K69" s="33">
        <v>0</v>
      </c>
      <c r="L69" s="33">
        <v>0.96966666666666668</v>
      </c>
      <c r="M69" s="33">
        <v>4.8</v>
      </c>
      <c r="N69" s="33">
        <v>0</v>
      </c>
      <c r="O69" s="33">
        <v>0.17335473515248795</v>
      </c>
      <c r="P69" s="33">
        <v>0</v>
      </c>
      <c r="Q69" s="33">
        <v>15.48411111111111</v>
      </c>
      <c r="R69" s="33">
        <v>0.55921749598715886</v>
      </c>
      <c r="S69" s="33">
        <v>2.7200000000000006</v>
      </c>
      <c r="T69" s="33">
        <v>2.5217777777777779</v>
      </c>
      <c r="U69" s="33">
        <v>0</v>
      </c>
      <c r="V69" s="33">
        <v>0.18930979133226328</v>
      </c>
      <c r="W69" s="33">
        <v>4.4195555555555552</v>
      </c>
      <c r="X69" s="33">
        <v>5.5354444444444448</v>
      </c>
      <c r="Y69" s="33">
        <v>0</v>
      </c>
      <c r="Z69" s="33">
        <v>0.35953049759229533</v>
      </c>
      <c r="AA69" s="33">
        <v>0</v>
      </c>
      <c r="AB69" s="33">
        <v>0</v>
      </c>
      <c r="AC69" s="33">
        <v>0</v>
      </c>
      <c r="AD69" s="33">
        <v>0</v>
      </c>
      <c r="AE69" s="33">
        <v>0</v>
      </c>
      <c r="AF69" s="33">
        <v>0</v>
      </c>
      <c r="AG69" s="33">
        <v>0</v>
      </c>
      <c r="AH69" t="s">
        <v>12</v>
      </c>
      <c r="AI69" s="34">
        <v>1</v>
      </c>
    </row>
    <row r="70" spans="1:35" x14ac:dyDescent="0.25">
      <c r="A70" t="s">
        <v>225</v>
      </c>
      <c r="B70" t="s">
        <v>135</v>
      </c>
      <c r="C70" t="s">
        <v>183</v>
      </c>
      <c r="D70" t="s">
        <v>192</v>
      </c>
      <c r="E70" s="33">
        <v>38.966666666666669</v>
      </c>
      <c r="F70" s="33">
        <v>5.5666666666666664</v>
      </c>
      <c r="G70" s="33">
        <v>0</v>
      </c>
      <c r="H70" s="33">
        <v>0.22500000000000001</v>
      </c>
      <c r="I70" s="33">
        <v>1.0888888888888888</v>
      </c>
      <c r="J70" s="33">
        <v>0</v>
      </c>
      <c r="K70" s="33">
        <v>0</v>
      </c>
      <c r="L70" s="33">
        <v>4.4854444444444459</v>
      </c>
      <c r="M70" s="33">
        <v>5.5666666666666664</v>
      </c>
      <c r="N70" s="33">
        <v>0</v>
      </c>
      <c r="O70" s="33">
        <v>0.14285714285714285</v>
      </c>
      <c r="P70" s="33">
        <v>5.5277777777777777</v>
      </c>
      <c r="Q70" s="33">
        <v>11.777777777777779</v>
      </c>
      <c r="R70" s="33">
        <v>0.44411177644710581</v>
      </c>
      <c r="S70" s="33">
        <v>4.75511111111111</v>
      </c>
      <c r="T70" s="33">
        <v>4.7952222222222218</v>
      </c>
      <c r="U70" s="33">
        <v>0</v>
      </c>
      <c r="V70" s="33">
        <v>0.24508982035928137</v>
      </c>
      <c r="W70" s="33">
        <v>2.0525555555555561</v>
      </c>
      <c r="X70" s="33">
        <v>9.2572222222222198</v>
      </c>
      <c r="Y70" s="33">
        <v>0</v>
      </c>
      <c r="Z70" s="33">
        <v>0.29024237239806094</v>
      </c>
      <c r="AA70" s="33">
        <v>0</v>
      </c>
      <c r="AB70" s="33">
        <v>0</v>
      </c>
      <c r="AC70" s="33">
        <v>0</v>
      </c>
      <c r="AD70" s="33">
        <v>0.15277777777777779</v>
      </c>
      <c r="AE70" s="33">
        <v>0</v>
      </c>
      <c r="AF70" s="33">
        <v>0</v>
      </c>
      <c r="AG70" s="33">
        <v>0</v>
      </c>
      <c r="AH70" t="s">
        <v>64</v>
      </c>
      <c r="AI70" s="34">
        <v>1</v>
      </c>
    </row>
    <row r="71" spans="1:35" x14ac:dyDescent="0.25">
      <c r="A71" t="s">
        <v>225</v>
      </c>
      <c r="B71" t="s">
        <v>121</v>
      </c>
      <c r="C71" t="s">
        <v>178</v>
      </c>
      <c r="D71" t="s">
        <v>186</v>
      </c>
      <c r="E71" s="33">
        <v>73.666666666666671</v>
      </c>
      <c r="F71" s="33">
        <v>4.6888888888888891</v>
      </c>
      <c r="G71" s="33">
        <v>5.5555555555555552E-2</v>
      </c>
      <c r="H71" s="33">
        <v>0.26200000000000001</v>
      </c>
      <c r="I71" s="33">
        <v>1</v>
      </c>
      <c r="J71" s="33">
        <v>0</v>
      </c>
      <c r="K71" s="33">
        <v>4.2222222222222223</v>
      </c>
      <c r="L71" s="33">
        <v>0.15922222222222221</v>
      </c>
      <c r="M71" s="33">
        <v>2.6797777777777778</v>
      </c>
      <c r="N71" s="33">
        <v>1.1555555555555554</v>
      </c>
      <c r="O71" s="33">
        <v>5.2063348416289588E-2</v>
      </c>
      <c r="P71" s="33">
        <v>0</v>
      </c>
      <c r="Q71" s="33">
        <v>7.2518888888888871</v>
      </c>
      <c r="R71" s="33">
        <v>9.8441930618401174E-2</v>
      </c>
      <c r="S71" s="33">
        <v>5.3001111111111108</v>
      </c>
      <c r="T71" s="33">
        <v>3.5162222222222237</v>
      </c>
      <c r="U71" s="33">
        <v>0</v>
      </c>
      <c r="V71" s="33">
        <v>0.11967873303167421</v>
      </c>
      <c r="W71" s="33">
        <v>3.9395555555555561</v>
      </c>
      <c r="X71" s="33">
        <v>2.5124444444444447</v>
      </c>
      <c r="Y71" s="33">
        <v>0</v>
      </c>
      <c r="Z71" s="33">
        <v>8.758371040723982E-2</v>
      </c>
      <c r="AA71" s="33">
        <v>0</v>
      </c>
      <c r="AB71" s="33">
        <v>5.6555555555555559</v>
      </c>
      <c r="AC71" s="33">
        <v>0</v>
      </c>
      <c r="AD71" s="33">
        <v>0</v>
      </c>
      <c r="AE71" s="33">
        <v>0</v>
      </c>
      <c r="AF71" s="33">
        <v>0</v>
      </c>
      <c r="AG71" s="33">
        <v>0</v>
      </c>
      <c r="AH71" t="s">
        <v>50</v>
      </c>
      <c r="AI71" s="34">
        <v>1</v>
      </c>
    </row>
    <row r="72" spans="1:35" x14ac:dyDescent="0.25">
      <c r="A72" t="s">
        <v>225</v>
      </c>
      <c r="B72" t="s">
        <v>134</v>
      </c>
      <c r="C72" t="s">
        <v>143</v>
      </c>
      <c r="D72" t="s">
        <v>188</v>
      </c>
      <c r="E72" s="33">
        <v>44.833333333333336</v>
      </c>
      <c r="F72" s="33">
        <v>5.6888888888888891</v>
      </c>
      <c r="G72" s="33">
        <v>0.28888888888888886</v>
      </c>
      <c r="H72" s="33">
        <v>0.28888888888888886</v>
      </c>
      <c r="I72" s="33">
        <v>0.28888888888888886</v>
      </c>
      <c r="J72" s="33">
        <v>0</v>
      </c>
      <c r="K72" s="33">
        <v>0</v>
      </c>
      <c r="L72" s="33">
        <v>0.29555555555555557</v>
      </c>
      <c r="M72" s="33">
        <v>3.3131111111111111</v>
      </c>
      <c r="N72" s="33">
        <v>0</v>
      </c>
      <c r="O72" s="33">
        <v>7.3898389095415115E-2</v>
      </c>
      <c r="P72" s="33">
        <v>7.1391111111111085</v>
      </c>
      <c r="Q72" s="33">
        <v>3.8661111111111111</v>
      </c>
      <c r="R72" s="33">
        <v>0.24546964064436175</v>
      </c>
      <c r="S72" s="33">
        <v>0.75555555555555554</v>
      </c>
      <c r="T72" s="33">
        <v>4.6222222222222218</v>
      </c>
      <c r="U72" s="33">
        <v>0</v>
      </c>
      <c r="V72" s="33">
        <v>0.11995043370508053</v>
      </c>
      <c r="W72" s="33">
        <v>0.51666666666666672</v>
      </c>
      <c r="X72" s="33">
        <v>3.49877777777778</v>
      </c>
      <c r="Y72" s="33">
        <v>0</v>
      </c>
      <c r="Z72" s="33">
        <v>8.9563816604708857E-2</v>
      </c>
      <c r="AA72" s="33">
        <v>0</v>
      </c>
      <c r="AB72" s="33">
        <v>0</v>
      </c>
      <c r="AC72" s="33">
        <v>0</v>
      </c>
      <c r="AD72" s="33">
        <v>1.1785555555555556</v>
      </c>
      <c r="AE72" s="33">
        <v>0</v>
      </c>
      <c r="AF72" s="33">
        <v>0</v>
      </c>
      <c r="AG72" s="33">
        <v>0</v>
      </c>
      <c r="AH72" t="s">
        <v>63</v>
      </c>
      <c r="AI72" s="34">
        <v>1</v>
      </c>
    </row>
  </sheetData>
  <pageMargins left="0.7" right="0.7" top="0.75" bottom="0.75" header="0.3" footer="0.3"/>
  <pageSetup orientation="portrait" horizontalDpi="1200" verticalDpi="1200" r:id="rId1"/>
  <ignoredErrors>
    <ignoredError sqref="AH2:AH7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398</v>
      </c>
      <c r="C2" s="1" t="s">
        <v>399</v>
      </c>
      <c r="D2" s="1" t="s">
        <v>400</v>
      </c>
      <c r="E2" s="2"/>
      <c r="F2" s="3" t="s">
        <v>247</v>
      </c>
      <c r="G2" s="3" t="s">
        <v>248</v>
      </c>
      <c r="H2" s="3" t="s">
        <v>249</v>
      </c>
      <c r="I2" s="3" t="s">
        <v>250</v>
      </c>
      <c r="J2" s="4" t="s">
        <v>251</v>
      </c>
      <c r="K2" s="3" t="s">
        <v>252</v>
      </c>
      <c r="L2" s="4" t="s">
        <v>323</v>
      </c>
      <c r="M2" s="3" t="s">
        <v>322</v>
      </c>
      <c r="N2" s="3"/>
      <c r="O2" s="3" t="s">
        <v>253</v>
      </c>
      <c r="P2" s="3" t="s">
        <v>248</v>
      </c>
      <c r="Q2" s="3" t="s">
        <v>249</v>
      </c>
      <c r="R2" s="3" t="s">
        <v>250</v>
      </c>
      <c r="S2" s="4" t="s">
        <v>251</v>
      </c>
      <c r="T2" s="3" t="s">
        <v>252</v>
      </c>
      <c r="U2" s="4" t="s">
        <v>323</v>
      </c>
      <c r="V2" s="3" t="s">
        <v>322</v>
      </c>
      <c r="X2" s="5" t="s">
        <v>254</v>
      </c>
      <c r="Y2" s="5" t="s">
        <v>401</v>
      </c>
      <c r="Z2" s="6" t="s">
        <v>255</v>
      </c>
      <c r="AA2" s="6" t="s">
        <v>256</v>
      </c>
    </row>
    <row r="3" spans="2:33" ht="15" customHeight="1" x14ac:dyDescent="0.25">
      <c r="B3" s="7" t="s">
        <v>257</v>
      </c>
      <c r="C3" s="49">
        <f>AVERAGE(Nurse[MDS Census])</f>
        <v>75.573395931142414</v>
      </c>
      <c r="D3" s="8">
        <v>77.140845685707092</v>
      </c>
      <c r="E3" s="8"/>
      <c r="F3" s="5">
        <v>1</v>
      </c>
      <c r="G3" s="9">
        <v>69115.888888888876</v>
      </c>
      <c r="H3" s="10">
        <v>3.6672718204368535</v>
      </c>
      <c r="I3" s="9">
        <v>5</v>
      </c>
      <c r="J3" s="11">
        <v>0.69112838501518359</v>
      </c>
      <c r="K3" s="9">
        <v>3</v>
      </c>
      <c r="L3" s="30">
        <v>9.5793251673751564E-2</v>
      </c>
      <c r="M3" s="9">
        <v>6</v>
      </c>
      <c r="O3" t="s">
        <v>197</v>
      </c>
      <c r="P3" s="9">
        <v>633.73333333333335</v>
      </c>
      <c r="Q3" s="10">
        <v>6.0408624377586086</v>
      </c>
      <c r="R3" s="12">
        <v>1</v>
      </c>
      <c r="S3" s="11">
        <v>1.8757404095658883</v>
      </c>
      <c r="T3" s="12">
        <v>1</v>
      </c>
      <c r="U3" s="30">
        <v>9.682463009433584E-2</v>
      </c>
      <c r="V3" s="12">
        <v>24</v>
      </c>
      <c r="X3" s="13" t="s">
        <v>258</v>
      </c>
      <c r="Y3" s="9">
        <f>SUM(Nurse[Total Nurse Staff Hours])</f>
        <v>20476.76144444443</v>
      </c>
      <c r="Z3" s="14" t="s">
        <v>259</v>
      </c>
      <c r="AA3" s="10">
        <f>Category[[#This Row],[State Total]]/D9</f>
        <v>1.7993927709717882E-2</v>
      </c>
    </row>
    <row r="4" spans="2:33" ht="15" customHeight="1" x14ac:dyDescent="0.25">
      <c r="B4" s="15" t="s">
        <v>249</v>
      </c>
      <c r="C4" s="16">
        <f>SUM(Nurse[Total Nurse Staff Hours])/SUM(Nurse[MDS Census])</f>
        <v>3.8162251042628679</v>
      </c>
      <c r="D4" s="16">
        <v>3.6162767648550016</v>
      </c>
      <c r="E4" s="8"/>
      <c r="F4" s="5">
        <v>2</v>
      </c>
      <c r="G4" s="9">
        <v>129923.92222222219</v>
      </c>
      <c r="H4" s="10">
        <v>3.478915026597186</v>
      </c>
      <c r="I4" s="9">
        <v>7</v>
      </c>
      <c r="J4" s="11">
        <v>0.63723178256540391</v>
      </c>
      <c r="K4" s="9">
        <v>6</v>
      </c>
      <c r="L4" s="30">
        <v>0.12604617718952438</v>
      </c>
      <c r="M4" s="9">
        <v>2</v>
      </c>
      <c r="O4" t="s">
        <v>196</v>
      </c>
      <c r="P4" s="9">
        <v>16131.511111111107</v>
      </c>
      <c r="Q4" s="10">
        <v>3.6069247284128507</v>
      </c>
      <c r="R4" s="12">
        <v>34</v>
      </c>
      <c r="S4" s="11">
        <v>0.55170316068757097</v>
      </c>
      <c r="T4" s="12">
        <v>39</v>
      </c>
      <c r="U4" s="30">
        <v>5.0037531820096057E-2</v>
      </c>
      <c r="V4" s="12">
        <v>46</v>
      </c>
      <c r="X4" s="9" t="s">
        <v>260</v>
      </c>
      <c r="Y4" s="9">
        <f>SUM(Nurse[Total Direct Care Staff Hours])</f>
        <v>18831.524666666672</v>
      </c>
      <c r="Z4" s="14">
        <f>Category[[#This Row],[State Total]]/Y3</f>
        <v>0.9196534675543564</v>
      </c>
      <c r="AA4" s="10">
        <f>Category[[#This Row],[State Total]]/D9</f>
        <v>1.6548178013164466E-2</v>
      </c>
    </row>
    <row r="5" spans="2:33" ht="15" customHeight="1" x14ac:dyDescent="0.25">
      <c r="B5" s="17" t="s">
        <v>261</v>
      </c>
      <c r="C5" s="18">
        <f>SUM(Nurse[Total Direct Care Staff Hours])/SUM(Nurse[MDS Census])</f>
        <v>3.5096046501033316</v>
      </c>
      <c r="D5" s="18">
        <v>3.341917987105413</v>
      </c>
      <c r="E5" s="19"/>
      <c r="F5" s="5">
        <v>3</v>
      </c>
      <c r="G5" s="9">
        <v>125277.33333333326</v>
      </c>
      <c r="H5" s="10">
        <v>3.5524562064965219</v>
      </c>
      <c r="I5" s="9">
        <v>6</v>
      </c>
      <c r="J5" s="11">
        <v>0.67245584197194497</v>
      </c>
      <c r="K5" s="9">
        <v>5</v>
      </c>
      <c r="L5" s="30">
        <v>0.12712919180650573</v>
      </c>
      <c r="M5" s="9">
        <v>1</v>
      </c>
      <c r="O5" t="s">
        <v>199</v>
      </c>
      <c r="P5" s="9">
        <v>14363.788888888885</v>
      </c>
      <c r="Q5" s="10">
        <v>3.8190037447562974</v>
      </c>
      <c r="R5" s="12">
        <v>19</v>
      </c>
      <c r="S5" s="11">
        <v>0.36973406119245866</v>
      </c>
      <c r="T5" s="12">
        <v>48</v>
      </c>
      <c r="U5" s="30">
        <v>2.0994468864578082E-2</v>
      </c>
      <c r="V5" s="12">
        <v>50</v>
      </c>
      <c r="X5" s="13" t="s">
        <v>262</v>
      </c>
      <c r="Y5" s="9">
        <f>SUM(Nurse[Total RN Hours (w/ Admin, DON)])</f>
        <v>3927.5893333333338</v>
      </c>
      <c r="Z5" s="14">
        <f>Category[[#This Row],[State Total]]/Y3</f>
        <v>0.19180715387974265</v>
      </c>
      <c r="AA5" s="10">
        <f>Category[[#This Row],[State Total]]/D9</f>
        <v>3.4513640611188224E-3</v>
      </c>
      <c r="AB5" s="20"/>
      <c r="AC5" s="20"/>
      <c r="AF5" s="20"/>
      <c r="AG5" s="20"/>
    </row>
    <row r="6" spans="2:33" ht="15" customHeight="1" x14ac:dyDescent="0.25">
      <c r="B6" s="21" t="s">
        <v>263</v>
      </c>
      <c r="C6" s="18">
        <f>SUM(Nurse[Total RN Hours (w/ Admin, DON)])/SUM(Nurse[MDS Census])</f>
        <v>0.73197927581308475</v>
      </c>
      <c r="D6" s="18">
        <v>0.6053127868931506</v>
      </c>
      <c r="E6"/>
      <c r="F6" s="5">
        <v>4</v>
      </c>
      <c r="G6" s="9">
        <v>213135.8888888885</v>
      </c>
      <c r="H6" s="10">
        <v>3.7068517101504894</v>
      </c>
      <c r="I6" s="9">
        <v>4</v>
      </c>
      <c r="J6" s="11">
        <v>0.55803789966025963</v>
      </c>
      <c r="K6" s="9">
        <v>9</v>
      </c>
      <c r="L6" s="30">
        <v>0.10911916801909696</v>
      </c>
      <c r="M6" s="9">
        <v>4</v>
      </c>
      <c r="O6" t="s">
        <v>198</v>
      </c>
      <c r="P6" s="9">
        <v>10745.944444444447</v>
      </c>
      <c r="Q6" s="10">
        <v>3.8629575912359715</v>
      </c>
      <c r="R6" s="12">
        <v>17</v>
      </c>
      <c r="S6" s="11">
        <v>0.63364813598928815</v>
      </c>
      <c r="T6" s="12">
        <v>33</v>
      </c>
      <c r="U6" s="30">
        <v>9.0585542030926697E-2</v>
      </c>
      <c r="V6" s="12">
        <v>32</v>
      </c>
      <c r="X6" s="22" t="s">
        <v>264</v>
      </c>
      <c r="Y6" s="9">
        <f>SUM(Nurse[RN Hours (excl. Admin, DON)])</f>
        <v>2609.3111111111107</v>
      </c>
      <c r="Z6" s="14">
        <f>Category[[#This Row],[State Total]]/Y3</f>
        <v>0.12742791960488681</v>
      </c>
      <c r="AA6" s="10">
        <f>Category[[#This Row],[State Total]]/D9</f>
        <v>2.2929287735700753E-3</v>
      </c>
      <c r="AB6" s="20"/>
      <c r="AC6" s="20"/>
      <c r="AF6" s="20"/>
      <c r="AG6" s="20"/>
    </row>
    <row r="7" spans="2:33" ht="15" customHeight="1" thickBot="1" x14ac:dyDescent="0.3">
      <c r="B7" s="23" t="s">
        <v>265</v>
      </c>
      <c r="C7" s="18">
        <f>SUM(Nurse[RN Hours (excl. Admin, DON)])/SUM(Nurse[MDS Census])</f>
        <v>0.4862936257801595</v>
      </c>
      <c r="D7" s="18">
        <v>0.40828202400980046</v>
      </c>
      <c r="E7"/>
      <c r="F7" s="5">
        <v>5</v>
      </c>
      <c r="G7" s="9">
        <v>223314.35555555581</v>
      </c>
      <c r="H7" s="10">
        <v>3.4643764455208377</v>
      </c>
      <c r="I7" s="9">
        <v>8</v>
      </c>
      <c r="J7" s="11">
        <v>0.67870255392846079</v>
      </c>
      <c r="K7" s="9">
        <v>4</v>
      </c>
      <c r="L7" s="30">
        <v>9.3639223792473358E-2</v>
      </c>
      <c r="M7" s="9">
        <v>7</v>
      </c>
      <c r="O7" t="s">
        <v>200</v>
      </c>
      <c r="P7" s="9">
        <v>90543.855555555419</v>
      </c>
      <c r="Q7" s="10">
        <v>4.139123059703298</v>
      </c>
      <c r="R7" s="12">
        <v>7</v>
      </c>
      <c r="S7" s="11">
        <v>0.54285651385387712</v>
      </c>
      <c r="T7" s="12">
        <v>40</v>
      </c>
      <c r="U7" s="30">
        <v>4.2846744192113692E-2</v>
      </c>
      <c r="V7" s="12">
        <v>49</v>
      </c>
      <c r="X7" s="22" t="s">
        <v>266</v>
      </c>
      <c r="Y7" s="9">
        <f>SUM(Nurse[RN Admin Hours])</f>
        <v>967.43444444444435</v>
      </c>
      <c r="Z7" s="14">
        <f>Category[[#This Row],[State Total]]/Y3</f>
        <v>4.7245481033179687E-2</v>
      </c>
      <c r="AA7" s="10">
        <f>Category[[#This Row],[State Total]]/D9</f>
        <v>8.5013177032188252E-4</v>
      </c>
      <c r="AB7" s="20"/>
      <c r="AC7" s="20"/>
      <c r="AD7" s="20"/>
      <c r="AE7" s="20"/>
      <c r="AF7" s="20"/>
      <c r="AG7" s="20"/>
    </row>
    <row r="8" spans="2:33" ht="15" customHeight="1" thickTop="1" x14ac:dyDescent="0.25">
      <c r="B8" s="24" t="s">
        <v>267</v>
      </c>
      <c r="C8" s="25">
        <f>COUNTA(Nurse[Provider])</f>
        <v>71</v>
      </c>
      <c r="D8" s="25">
        <v>14752</v>
      </c>
      <c r="F8" s="5">
        <v>6</v>
      </c>
      <c r="G8" s="9">
        <v>136685.9333333332</v>
      </c>
      <c r="H8" s="10">
        <v>3.4116199317917255</v>
      </c>
      <c r="I8" s="9">
        <v>10</v>
      </c>
      <c r="J8" s="11">
        <v>0.34571454479506697</v>
      </c>
      <c r="K8" s="9">
        <v>10</v>
      </c>
      <c r="L8" s="30">
        <v>6.5849029186353242E-2</v>
      </c>
      <c r="M8" s="9">
        <v>9</v>
      </c>
      <c r="O8" t="s">
        <v>201</v>
      </c>
      <c r="P8" s="9">
        <v>14179.644444444439</v>
      </c>
      <c r="Q8" s="10">
        <v>3.608602864199701</v>
      </c>
      <c r="R8" s="12">
        <v>33</v>
      </c>
      <c r="S8" s="11">
        <v>0.84407096087662437</v>
      </c>
      <c r="T8" s="12">
        <v>11</v>
      </c>
      <c r="U8" s="30">
        <v>0.12009944446296228</v>
      </c>
      <c r="V8" s="12">
        <v>12</v>
      </c>
      <c r="X8" s="22" t="s">
        <v>268</v>
      </c>
      <c r="Y8" s="9">
        <f>SUM(Nurse[RN DON Hours])</f>
        <v>350.84377777777786</v>
      </c>
      <c r="Z8" s="14">
        <f>Category[[#This Row],[State Total]]/Y3</f>
        <v>1.7133753241676097E-2</v>
      </c>
      <c r="AA8" s="10">
        <f>Category[[#This Row],[State Total]]/D9</f>
        <v>3.083035172268641E-4</v>
      </c>
      <c r="AB8" s="20"/>
      <c r="AC8" s="20"/>
      <c r="AD8" s="20"/>
      <c r="AE8" s="20"/>
      <c r="AF8" s="20"/>
      <c r="AG8" s="20"/>
    </row>
    <row r="9" spans="2:33" ht="15" customHeight="1" x14ac:dyDescent="0.25">
      <c r="B9" s="24" t="s">
        <v>269</v>
      </c>
      <c r="C9" s="25">
        <f>SUM(Nurse[MDS Census])</f>
        <v>5365.7111111111117</v>
      </c>
      <c r="D9" s="25">
        <v>1137981.755555551</v>
      </c>
      <c r="F9" s="5">
        <v>7</v>
      </c>
      <c r="G9" s="9">
        <v>75220.511111111104</v>
      </c>
      <c r="H9" s="10">
        <v>3.4625035872307905</v>
      </c>
      <c r="I9" s="9">
        <v>9</v>
      </c>
      <c r="J9" s="11">
        <v>0.5754256167717845</v>
      </c>
      <c r="K9" s="9">
        <v>8</v>
      </c>
      <c r="L9" s="30">
        <v>0.10630393346411013</v>
      </c>
      <c r="M9" s="9">
        <v>5</v>
      </c>
      <c r="O9" t="s">
        <v>202</v>
      </c>
      <c r="P9" s="9">
        <v>18939.155555555557</v>
      </c>
      <c r="Q9" s="10">
        <v>3.5327644550619404</v>
      </c>
      <c r="R9" s="12">
        <v>40</v>
      </c>
      <c r="S9" s="11">
        <v>0.65219798606531798</v>
      </c>
      <c r="T9" s="12">
        <v>28</v>
      </c>
      <c r="U9" s="30">
        <v>6.2207938320487134E-2</v>
      </c>
      <c r="V9" s="12">
        <v>43</v>
      </c>
      <c r="X9" s="13" t="s">
        <v>270</v>
      </c>
      <c r="Y9" s="9">
        <f>SUM(Nurse[Total LPN Hours (w/ Admin)])</f>
        <v>4287.7091111111104</v>
      </c>
      <c r="Z9" s="14">
        <f>Category[[#This Row],[State Total]]/Y3</f>
        <v>0.20939390844319344</v>
      </c>
      <c r="AA9" s="10">
        <f>Category[[#This Row],[State Total]]/D9</f>
        <v>3.7678188513821072E-3</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204</v>
      </c>
      <c r="P10" s="9">
        <v>1995.3555555555556</v>
      </c>
      <c r="Q10" s="10">
        <v>3.6311877025537078</v>
      </c>
      <c r="R10" s="12">
        <v>29</v>
      </c>
      <c r="S10" s="11">
        <v>1.0242601151563075</v>
      </c>
      <c r="T10" s="12">
        <v>6</v>
      </c>
      <c r="U10" s="30">
        <v>2.0791633501174179E-2</v>
      </c>
      <c r="V10" s="12">
        <v>51</v>
      </c>
      <c r="X10" s="22" t="s">
        <v>271</v>
      </c>
      <c r="Y10" s="9">
        <f>SUM(Nurse[LPN Hours (excl. Admin)])</f>
        <v>3960.750555555554</v>
      </c>
      <c r="Z10" s="14">
        <f>Category[[#This Row],[State Total]]/Y3</f>
        <v>0.19342661027240463</v>
      </c>
      <c r="AA10" s="10">
        <f>Category[[#This Row],[State Total]]/D9</f>
        <v>3.480504442377423E-3</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203</v>
      </c>
      <c r="P11" s="9">
        <v>3466.344444444444</v>
      </c>
      <c r="Q11" s="10">
        <v>4.0400154822082825</v>
      </c>
      <c r="R11" s="12">
        <v>12</v>
      </c>
      <c r="S11" s="11">
        <v>0.93927759310961634</v>
      </c>
      <c r="T11" s="12">
        <v>8</v>
      </c>
      <c r="U11" s="30">
        <v>9.6508608476128244E-2</v>
      </c>
      <c r="V11" s="12">
        <v>26</v>
      </c>
      <c r="X11" s="22" t="s">
        <v>272</v>
      </c>
      <c r="Y11" s="9">
        <f>SUM(Nurse[LPN Admin Hours])</f>
        <v>326.95855555555556</v>
      </c>
      <c r="Z11" s="14">
        <f>Category[[#This Row],[State Total]]/Y3</f>
        <v>1.596729817078877E-2</v>
      </c>
      <c r="AA11" s="10">
        <f>Category[[#This Row],[State Total]]/D9</f>
        <v>2.8731440900468369E-4</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205</v>
      </c>
      <c r="P12" s="9">
        <v>66243.377777777816</v>
      </c>
      <c r="Q12" s="10">
        <v>4.0475484157410087</v>
      </c>
      <c r="R12" s="12">
        <v>10</v>
      </c>
      <c r="S12" s="11">
        <v>0.64545731195940048</v>
      </c>
      <c r="T12" s="12">
        <v>30</v>
      </c>
      <c r="U12" s="30">
        <v>0.11186683571267629</v>
      </c>
      <c r="V12" s="12">
        <v>16</v>
      </c>
      <c r="X12" s="13" t="s">
        <v>273</v>
      </c>
      <c r="Y12" s="9">
        <f>SUM(Nurse[Total CNA, NA TR, Med Aide/Tech Hours])</f>
        <v>12261.463</v>
      </c>
      <c r="Z12" s="14">
        <f>Category[[#This Row],[State Total]]/Y3</f>
        <v>0.5987989376770646</v>
      </c>
      <c r="AA12" s="10">
        <f>Category[[#This Row],[State Total]]/D9</f>
        <v>1.0774744797216964E-2</v>
      </c>
      <c r="AB12" s="20"/>
      <c r="AC12" s="20"/>
      <c r="AD12" s="20"/>
      <c r="AE12" s="20"/>
      <c r="AF12" s="20"/>
      <c r="AG12" s="20"/>
    </row>
    <row r="13" spans="2:33" ht="15" customHeight="1" x14ac:dyDescent="0.25">
      <c r="I13" s="9"/>
      <c r="J13" s="9"/>
      <c r="K13" s="9"/>
      <c r="L13" s="9"/>
      <c r="M13" s="9"/>
      <c r="O13" t="s">
        <v>206</v>
      </c>
      <c r="P13" s="9">
        <v>26792.522222222229</v>
      </c>
      <c r="Q13" s="10">
        <v>3.3340848130510681</v>
      </c>
      <c r="R13" s="12">
        <v>47</v>
      </c>
      <c r="S13" s="11">
        <v>0.40397606794930702</v>
      </c>
      <c r="T13" s="12">
        <v>46</v>
      </c>
      <c r="U13" s="30">
        <v>0.10382108270128565</v>
      </c>
      <c r="V13" s="12">
        <v>22</v>
      </c>
      <c r="X13" s="22" t="s">
        <v>274</v>
      </c>
      <c r="Y13" s="9">
        <f>SUM(Nurse[CNA Hours])</f>
        <v>11269.53833333333</v>
      </c>
      <c r="Z13" s="14">
        <f>Category[[#This Row],[State Total]]/Y3</f>
        <v>0.55035745588523621</v>
      </c>
      <c r="AA13" s="10">
        <f>Category[[#This Row],[State Total]]/D9</f>
        <v>9.9030922757031882E-3</v>
      </c>
      <c r="AB13" s="20"/>
      <c r="AC13" s="20"/>
      <c r="AD13" s="20"/>
      <c r="AE13" s="20"/>
      <c r="AF13" s="20"/>
      <c r="AG13" s="20"/>
    </row>
    <row r="14" spans="2:33" ht="15" customHeight="1" x14ac:dyDescent="0.25">
      <c r="G14" s="10"/>
      <c r="I14" s="9"/>
      <c r="J14" s="9"/>
      <c r="K14" s="9"/>
      <c r="L14" s="9"/>
      <c r="M14" s="9"/>
      <c r="O14" t="s">
        <v>207</v>
      </c>
      <c r="P14" s="9">
        <v>3182.6222222222227</v>
      </c>
      <c r="Q14" s="10">
        <v>4.4477925609909361</v>
      </c>
      <c r="R14" s="12">
        <v>4</v>
      </c>
      <c r="S14" s="11">
        <v>1.4693429247720258</v>
      </c>
      <c r="T14" s="12">
        <v>2</v>
      </c>
      <c r="U14" s="30">
        <v>4.4632540782262482E-2</v>
      </c>
      <c r="V14" s="12">
        <v>48</v>
      </c>
      <c r="X14" s="22" t="s">
        <v>275</v>
      </c>
      <c r="Y14" s="9">
        <f>SUM(Nurse[NA TR Hours])</f>
        <v>189.8833333333333</v>
      </c>
      <c r="Z14" s="14">
        <f>Category[[#This Row],[State Total]]/Y3</f>
        <v>9.2731135169253406E-3</v>
      </c>
      <c r="AA14" s="10">
        <f>Category[[#This Row],[State Total]]/D9</f>
        <v>1.668597342675623E-4</v>
      </c>
    </row>
    <row r="15" spans="2:33" ht="15" customHeight="1" x14ac:dyDescent="0.25">
      <c r="I15" s="9"/>
      <c r="J15" s="9"/>
      <c r="K15" s="9"/>
      <c r="L15" s="9"/>
      <c r="M15" s="9"/>
      <c r="O15" t="s">
        <v>211</v>
      </c>
      <c r="P15" s="9">
        <v>19943.144444444424</v>
      </c>
      <c r="Q15" s="10">
        <v>3.6351922214428489</v>
      </c>
      <c r="R15" s="12">
        <v>28</v>
      </c>
      <c r="S15" s="11">
        <v>0.69859209764647734</v>
      </c>
      <c r="T15" s="12">
        <v>23</v>
      </c>
      <c r="U15" s="30">
        <v>0.11811421029817698</v>
      </c>
      <c r="V15" s="12">
        <v>13</v>
      </c>
      <c r="X15" s="26" t="s">
        <v>276</v>
      </c>
      <c r="Y15" s="27">
        <f>SUM(Nurse[Med Aide/Tech Hours])</f>
        <v>802.04133333333334</v>
      </c>
      <c r="Z15" s="14">
        <f>Category[[#This Row],[State Total]]/Y3</f>
        <v>3.9168368274902964E-2</v>
      </c>
      <c r="AA15" s="10">
        <f>Category[[#This Row],[State Total]]/D9</f>
        <v>7.0479278724621113E-4</v>
      </c>
    </row>
    <row r="16" spans="2:33" ht="15" customHeight="1" x14ac:dyDescent="0.25">
      <c r="I16" s="9"/>
      <c r="J16" s="9"/>
      <c r="K16" s="9"/>
      <c r="L16" s="9"/>
      <c r="M16" s="9"/>
      <c r="O16" t="s">
        <v>208</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209</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210</v>
      </c>
      <c r="P18" s="9">
        <v>33971.28888888895</v>
      </c>
      <c r="Q18" s="10">
        <v>3.4103972406764318</v>
      </c>
      <c r="R18" s="12">
        <v>45</v>
      </c>
      <c r="S18" s="11">
        <v>0.56801137300256033</v>
      </c>
      <c r="T18" s="12">
        <v>37</v>
      </c>
      <c r="U18" s="30">
        <v>9.4044956305848859E-2</v>
      </c>
      <c r="V18" s="12">
        <v>29</v>
      </c>
      <c r="X18" s="5" t="s">
        <v>277</v>
      </c>
      <c r="Y18" s="5" t="s">
        <v>401</v>
      </c>
    </row>
    <row r="19" spans="9:27" ht="15" customHeight="1" x14ac:dyDescent="0.25">
      <c r="O19" t="s">
        <v>212</v>
      </c>
      <c r="P19" s="9">
        <v>14539.022222222233</v>
      </c>
      <c r="Q19" s="10">
        <v>3.7830361127754224</v>
      </c>
      <c r="R19" s="12">
        <v>22</v>
      </c>
      <c r="S19" s="11">
        <v>0.66929399195421835</v>
      </c>
      <c r="T19" s="12">
        <v>26</v>
      </c>
      <c r="U19" s="30">
        <v>0.10640719510586769</v>
      </c>
      <c r="V19" s="12">
        <v>20</v>
      </c>
      <c r="X19" s="5" t="s">
        <v>278</v>
      </c>
      <c r="Y19" s="9">
        <f>SUM(Nurse[RN Hours Contract (excl. Admin, DON)])</f>
        <v>188.81888888888892</v>
      </c>
    </row>
    <row r="20" spans="9:27" ht="15" customHeight="1" x14ac:dyDescent="0.25">
      <c r="O20" t="s">
        <v>213</v>
      </c>
      <c r="P20" s="9">
        <v>19903.311111111125</v>
      </c>
      <c r="Q20" s="10">
        <v>3.6214136062229723</v>
      </c>
      <c r="R20" s="12">
        <v>31</v>
      </c>
      <c r="S20" s="11">
        <v>0.63213508305150701</v>
      </c>
      <c r="T20" s="12">
        <v>34</v>
      </c>
      <c r="U20" s="30">
        <v>0.1026357196584672</v>
      </c>
      <c r="V20" s="12">
        <v>23</v>
      </c>
      <c r="X20" s="5" t="s">
        <v>279</v>
      </c>
      <c r="Y20" s="9">
        <f>SUM(Nurse[RN Admin Hours Contract])</f>
        <v>4.7861111111111114</v>
      </c>
      <c r="AA20" s="9"/>
    </row>
    <row r="21" spans="9:27" ht="15" customHeight="1" x14ac:dyDescent="0.25">
      <c r="O21" t="s">
        <v>214</v>
      </c>
      <c r="P21" s="9">
        <v>21850.977777777804</v>
      </c>
      <c r="Q21" s="10">
        <v>3.3855345807052606</v>
      </c>
      <c r="R21" s="12">
        <v>46</v>
      </c>
      <c r="S21" s="11">
        <v>0.23443491468472266</v>
      </c>
      <c r="T21" s="12">
        <v>51</v>
      </c>
      <c r="U21" s="30">
        <v>7.876193237857794E-2</v>
      </c>
      <c r="V21" s="12">
        <v>38</v>
      </c>
      <c r="X21" s="5" t="s">
        <v>280</v>
      </c>
      <c r="Y21" s="9">
        <f>SUM(Nurse[RN DON Hours Contract])</f>
        <v>4.7693333333333339</v>
      </c>
    </row>
    <row r="22" spans="9:27" ht="15" customHeight="1" x14ac:dyDescent="0.25">
      <c r="O22" t="s">
        <v>217</v>
      </c>
      <c r="P22" s="9">
        <v>31441.377777777765</v>
      </c>
      <c r="Q22" s="10">
        <v>3.612648449106699</v>
      </c>
      <c r="R22" s="12">
        <v>32</v>
      </c>
      <c r="S22" s="11">
        <v>0.64042077248523221</v>
      </c>
      <c r="T22" s="12">
        <v>31</v>
      </c>
      <c r="U22" s="30">
        <v>9.1118562469651498E-2</v>
      </c>
      <c r="V22" s="12">
        <v>30</v>
      </c>
      <c r="X22" s="5" t="s">
        <v>281</v>
      </c>
      <c r="Y22" s="9">
        <f>SUM(Nurse[LPN Hours Contract (excl. Admin)])</f>
        <v>525.73666666666668</v>
      </c>
    </row>
    <row r="23" spans="9:27" ht="15" customHeight="1" x14ac:dyDescent="0.25">
      <c r="O23" t="s">
        <v>216</v>
      </c>
      <c r="P23" s="9">
        <v>21280.533333333344</v>
      </c>
      <c r="Q23" s="10">
        <v>3.7019066773597968</v>
      </c>
      <c r="R23" s="12">
        <v>23</v>
      </c>
      <c r="S23" s="11">
        <v>0.75533815986232589</v>
      </c>
      <c r="T23" s="12">
        <v>16</v>
      </c>
      <c r="U23" s="30">
        <v>0.13465961777276614</v>
      </c>
      <c r="V23" s="12">
        <v>7</v>
      </c>
      <c r="X23" s="5" t="s">
        <v>282</v>
      </c>
      <c r="Y23" s="9">
        <f>SUM(Nurse[LPN Admin Hours Contract])</f>
        <v>0.54722222222222228</v>
      </c>
    </row>
    <row r="24" spans="9:27" ht="15" customHeight="1" x14ac:dyDescent="0.25">
      <c r="O24" t="s">
        <v>215</v>
      </c>
      <c r="P24" s="9">
        <v>4669.8666666666668</v>
      </c>
      <c r="Q24" s="10">
        <v>4.3362414344449514</v>
      </c>
      <c r="R24" s="12">
        <v>5</v>
      </c>
      <c r="S24" s="11">
        <v>1.0474073968326478</v>
      </c>
      <c r="T24" s="12">
        <v>4</v>
      </c>
      <c r="U24" s="30">
        <v>0.1764471116960461</v>
      </c>
      <c r="V24" s="12">
        <v>2</v>
      </c>
      <c r="X24" s="5" t="s">
        <v>283</v>
      </c>
      <c r="Y24" s="9">
        <f>SUM(Nurse[CNA Hours Contract])</f>
        <v>1107.8653333333332</v>
      </c>
    </row>
    <row r="25" spans="9:27" ht="15" customHeight="1" x14ac:dyDescent="0.25">
      <c r="O25" t="s">
        <v>218</v>
      </c>
      <c r="P25" s="9">
        <v>31828.177777777779</v>
      </c>
      <c r="Q25" s="10">
        <v>3.7844598008193975</v>
      </c>
      <c r="R25" s="12">
        <v>21</v>
      </c>
      <c r="S25" s="11">
        <v>0.6969405690834396</v>
      </c>
      <c r="T25" s="12">
        <v>24</v>
      </c>
      <c r="U25" s="30">
        <v>8.3478585199017852E-2</v>
      </c>
      <c r="V25" s="12">
        <v>35</v>
      </c>
      <c r="X25" s="5" t="s">
        <v>284</v>
      </c>
      <c r="Y25" s="9">
        <f>SUM(Nurse[NA TR Hours Contract])</f>
        <v>0</v>
      </c>
    </row>
    <row r="26" spans="9:27" ht="15" customHeight="1" x14ac:dyDescent="0.25">
      <c r="O26" t="s">
        <v>219</v>
      </c>
      <c r="P26" s="9">
        <v>19703.922222222227</v>
      </c>
      <c r="Q26" s="10">
        <v>4.1595973672472448</v>
      </c>
      <c r="R26" s="12">
        <v>6</v>
      </c>
      <c r="S26" s="11">
        <v>1.0329733392054474</v>
      </c>
      <c r="T26" s="12">
        <v>5</v>
      </c>
      <c r="U26" s="30">
        <v>6.6358337756642433E-2</v>
      </c>
      <c r="V26" s="12">
        <v>41</v>
      </c>
      <c r="X26" s="5" t="s">
        <v>285</v>
      </c>
      <c r="Y26" s="9">
        <f>SUM(Nurse[Med Aide/Tech Hours Contract])</f>
        <v>6.2388888888888889</v>
      </c>
    </row>
    <row r="27" spans="9:27" ht="15" customHeight="1" x14ac:dyDescent="0.25">
      <c r="O27" t="s">
        <v>221</v>
      </c>
      <c r="P27" s="9">
        <v>31408.444444444438</v>
      </c>
      <c r="Q27" s="10">
        <v>3.0728472986741018</v>
      </c>
      <c r="R27" s="12">
        <v>50</v>
      </c>
      <c r="S27" s="11">
        <v>0.40359808402552727</v>
      </c>
      <c r="T27" s="12">
        <v>47</v>
      </c>
      <c r="U27" s="30">
        <v>9.531767465274292E-2</v>
      </c>
      <c r="V27" s="12">
        <v>28</v>
      </c>
      <c r="X27" s="5" t="s">
        <v>286</v>
      </c>
      <c r="Y27" s="9">
        <f>SUM(Nurse[Total Contract Hours])</f>
        <v>1838.7624444444439</v>
      </c>
    </row>
    <row r="28" spans="9:27" ht="15" customHeight="1" x14ac:dyDescent="0.25">
      <c r="O28" t="s">
        <v>220</v>
      </c>
      <c r="P28" s="9">
        <v>13539.144444444451</v>
      </c>
      <c r="Q28" s="10">
        <v>3.8714198008572667</v>
      </c>
      <c r="R28" s="12">
        <v>16</v>
      </c>
      <c r="S28" s="11">
        <v>0.53560995565943359</v>
      </c>
      <c r="T28" s="12">
        <v>41</v>
      </c>
      <c r="U28" s="30">
        <v>0.10681777824095051</v>
      </c>
      <c r="V28" s="12">
        <v>18</v>
      </c>
      <c r="X28" s="5" t="s">
        <v>287</v>
      </c>
      <c r="Y28" s="9">
        <f>SUM(Nurse[Total Nurse Staff Hours])</f>
        <v>20476.76144444443</v>
      </c>
    </row>
    <row r="29" spans="9:27" ht="15" customHeight="1" x14ac:dyDescent="0.25">
      <c r="O29" t="s">
        <v>222</v>
      </c>
      <c r="P29" s="9">
        <v>3092.2666666666673</v>
      </c>
      <c r="Q29" s="10">
        <v>3.7017095693917428</v>
      </c>
      <c r="R29" s="12">
        <v>24</v>
      </c>
      <c r="S29" s="11">
        <v>0.83524200155225914</v>
      </c>
      <c r="T29" s="12">
        <v>14</v>
      </c>
      <c r="U29" s="30">
        <v>0.15404402121381064</v>
      </c>
      <c r="V29" s="12">
        <v>3</v>
      </c>
      <c r="X29" s="5" t="s">
        <v>288</v>
      </c>
      <c r="Y29" s="28">
        <f>Y27/Y28</f>
        <v>8.9797522397923935E-2</v>
      </c>
    </row>
    <row r="30" spans="9:27" ht="15" customHeight="1" x14ac:dyDescent="0.25">
      <c r="O30" t="s">
        <v>229</v>
      </c>
      <c r="P30" s="9">
        <v>31580.033333333373</v>
      </c>
      <c r="Q30" s="10">
        <v>3.4683107716092008</v>
      </c>
      <c r="R30" s="12">
        <v>41</v>
      </c>
      <c r="S30" s="11">
        <v>0.50992706361931184</v>
      </c>
      <c r="T30" s="12">
        <v>44</v>
      </c>
      <c r="U30" s="30">
        <v>0.15179285834331796</v>
      </c>
      <c r="V30" s="12">
        <v>4</v>
      </c>
    </row>
    <row r="31" spans="9:27" ht="15" customHeight="1" x14ac:dyDescent="0.25">
      <c r="O31" t="s">
        <v>230</v>
      </c>
      <c r="P31" s="9">
        <v>4496.5</v>
      </c>
      <c r="Q31" s="10">
        <v>4.4839297725391347</v>
      </c>
      <c r="R31" s="12">
        <v>3</v>
      </c>
      <c r="S31" s="11">
        <v>0.84335767325203514</v>
      </c>
      <c r="T31" s="12">
        <v>12</v>
      </c>
      <c r="U31" s="30">
        <v>0.1363681678426896</v>
      </c>
      <c r="V31" s="12">
        <v>6</v>
      </c>
      <c r="Y31" s="9"/>
    </row>
    <row r="32" spans="9:27" ht="15" customHeight="1" x14ac:dyDescent="0.25">
      <c r="O32" t="s">
        <v>223</v>
      </c>
      <c r="P32" s="9">
        <v>9329.8999999999942</v>
      </c>
      <c r="Q32" s="10">
        <v>3.9056288086927231</v>
      </c>
      <c r="R32" s="12">
        <v>15</v>
      </c>
      <c r="S32" s="11">
        <v>0.7443185528962446</v>
      </c>
      <c r="T32" s="12">
        <v>18</v>
      </c>
      <c r="U32" s="30">
        <v>0.11174944138799575</v>
      </c>
      <c r="V32" s="12">
        <v>17</v>
      </c>
    </row>
    <row r="33" spans="15:27" ht="15" customHeight="1" x14ac:dyDescent="0.25">
      <c r="O33" t="s">
        <v>225</v>
      </c>
      <c r="P33" s="9">
        <v>5365.7111111111117</v>
      </c>
      <c r="Q33" s="10">
        <v>3.8162251042628679</v>
      </c>
      <c r="R33" s="12">
        <v>20</v>
      </c>
      <c r="S33" s="11">
        <v>0.73197927581308475</v>
      </c>
      <c r="T33" s="12">
        <v>20</v>
      </c>
      <c r="U33" s="30">
        <v>8.9797522397923935E-2</v>
      </c>
      <c r="V33" s="12">
        <v>33</v>
      </c>
      <c r="X33" s="5" t="s">
        <v>254</v>
      </c>
      <c r="Y33" s="6" t="s">
        <v>256</v>
      </c>
    </row>
    <row r="34" spans="15:27" ht="15" customHeight="1" x14ac:dyDescent="0.25">
      <c r="O34" t="s">
        <v>226</v>
      </c>
      <c r="P34" s="9">
        <v>37460.744444444455</v>
      </c>
      <c r="Q34" s="10">
        <v>3.6413362995989567</v>
      </c>
      <c r="R34" s="12">
        <v>27</v>
      </c>
      <c r="S34" s="11">
        <v>0.66883166289333307</v>
      </c>
      <c r="T34" s="12">
        <v>27</v>
      </c>
      <c r="U34" s="30">
        <v>0.12463542513544852</v>
      </c>
      <c r="V34" s="12">
        <v>10</v>
      </c>
      <c r="X34" s="50" t="s">
        <v>289</v>
      </c>
      <c r="Y34" s="10">
        <f>SUM(Nurse[Total Nurse Staff Hours])/SUM(Nurse[MDS Census])</f>
        <v>3.8162251042628679</v>
      </c>
    </row>
    <row r="35" spans="15:27" ht="15" customHeight="1" x14ac:dyDescent="0.25">
      <c r="O35" t="s">
        <v>227</v>
      </c>
      <c r="P35" s="9">
        <v>4885.844444444444</v>
      </c>
      <c r="Q35" s="10">
        <v>3.430016965110092</v>
      </c>
      <c r="R35" s="12">
        <v>43</v>
      </c>
      <c r="S35" s="11">
        <v>0.6266838440301461</v>
      </c>
      <c r="T35" s="12">
        <v>35</v>
      </c>
      <c r="U35" s="30">
        <v>0.12207197523643744</v>
      </c>
      <c r="V35" s="12">
        <v>11</v>
      </c>
      <c r="X35" s="9" t="s">
        <v>290</v>
      </c>
      <c r="Y35" s="18">
        <f>SUM(Nurse[Total RN Hours (w/ Admin, DON)])/SUM(Nurse[MDS Census])</f>
        <v>0.73197927581308475</v>
      </c>
    </row>
    <row r="36" spans="15:27" ht="15" customHeight="1" x14ac:dyDescent="0.25">
      <c r="O36" t="s">
        <v>224</v>
      </c>
      <c r="P36" s="9">
        <v>4987.2666666666664</v>
      </c>
      <c r="Q36" s="10">
        <v>3.9056977770054404</v>
      </c>
      <c r="R36" s="12">
        <v>14</v>
      </c>
      <c r="S36" s="11">
        <v>0.7421679209720754</v>
      </c>
      <c r="T36" s="12">
        <v>19</v>
      </c>
      <c r="U36" s="30">
        <v>7.9975097885413154E-2</v>
      </c>
      <c r="V36" s="12">
        <v>37</v>
      </c>
      <c r="X36" s="9" t="s">
        <v>291</v>
      </c>
      <c r="Y36" s="18">
        <f>SUM(Nurse[Total LPN Hours (w/ Admin)])/SUM(Nurse[MDS Census])</f>
        <v>0.79909429008063526</v>
      </c>
    </row>
    <row r="37" spans="15:27" ht="15" customHeight="1" x14ac:dyDescent="0.25">
      <c r="O37" t="s">
        <v>228</v>
      </c>
      <c r="P37" s="9">
        <v>92388.255555555588</v>
      </c>
      <c r="Q37" s="10">
        <v>3.4130274230382516</v>
      </c>
      <c r="R37" s="12">
        <v>44</v>
      </c>
      <c r="S37" s="11">
        <v>0.62277743936428642</v>
      </c>
      <c r="T37" s="12">
        <v>36</v>
      </c>
      <c r="U37" s="30">
        <v>0.12676177749909556</v>
      </c>
      <c r="V37" s="12">
        <v>8</v>
      </c>
      <c r="X37" s="9" t="s">
        <v>292</v>
      </c>
      <c r="Y37" s="18">
        <f>SUM(Nurse[Total CNA, NA TR, Med Aide/Tech Hours])/SUM(Nurse[MDS Census])</f>
        <v>2.2851515383691505</v>
      </c>
      <c r="AA37" s="10"/>
    </row>
    <row r="38" spans="15:27" ht="15" customHeight="1" x14ac:dyDescent="0.25">
      <c r="O38" t="s">
        <v>231</v>
      </c>
      <c r="P38" s="9">
        <v>63300.822222222116</v>
      </c>
      <c r="Q38" s="10">
        <v>3.4499657561056791</v>
      </c>
      <c r="R38" s="12">
        <v>42</v>
      </c>
      <c r="S38" s="11">
        <v>0.56644055527451564</v>
      </c>
      <c r="T38" s="12">
        <v>38</v>
      </c>
      <c r="U38" s="30">
        <v>0.11426020867290131</v>
      </c>
      <c r="V38" s="12">
        <v>14</v>
      </c>
    </row>
    <row r="39" spans="15:27" ht="15" customHeight="1" x14ac:dyDescent="0.25">
      <c r="O39" t="s">
        <v>232</v>
      </c>
      <c r="P39" s="9">
        <v>15008.399999999994</v>
      </c>
      <c r="Q39" s="10">
        <v>3.6774995113847346</v>
      </c>
      <c r="R39" s="12">
        <v>25</v>
      </c>
      <c r="S39" s="11">
        <v>0.34457592637012174</v>
      </c>
      <c r="T39" s="12">
        <v>50</v>
      </c>
      <c r="U39" s="30">
        <v>5.8758763905221979E-2</v>
      </c>
      <c r="V39" s="12">
        <v>44</v>
      </c>
    </row>
    <row r="40" spans="15:27" ht="15" customHeight="1" x14ac:dyDescent="0.25">
      <c r="O40" t="s">
        <v>233</v>
      </c>
      <c r="P40" s="9">
        <v>6114.1222222222214</v>
      </c>
      <c r="Q40" s="10">
        <v>4.8794973931026719</v>
      </c>
      <c r="R40" s="12">
        <v>2</v>
      </c>
      <c r="S40" s="11">
        <v>0.70236496199145571</v>
      </c>
      <c r="T40" s="12">
        <v>22</v>
      </c>
      <c r="U40" s="30">
        <v>0.12607208269299203</v>
      </c>
      <c r="V40" s="12">
        <v>9</v>
      </c>
    </row>
    <row r="41" spans="15:27" ht="15" customHeight="1" x14ac:dyDescent="0.25">
      <c r="O41" t="s">
        <v>234</v>
      </c>
      <c r="P41" s="9">
        <v>64129.100000000064</v>
      </c>
      <c r="Q41" s="10">
        <v>3.5513666269377713</v>
      </c>
      <c r="R41" s="12">
        <v>39</v>
      </c>
      <c r="S41" s="11">
        <v>0.69262959665216972</v>
      </c>
      <c r="T41" s="12">
        <v>25</v>
      </c>
      <c r="U41" s="30">
        <v>0.14341731835489568</v>
      </c>
      <c r="V41" s="12">
        <v>5</v>
      </c>
    </row>
    <row r="42" spans="15:27" ht="15" customHeight="1" x14ac:dyDescent="0.25">
      <c r="O42" t="s">
        <v>235</v>
      </c>
      <c r="P42" s="9">
        <v>6509.5222222222219</v>
      </c>
      <c r="Q42" s="10">
        <v>3.5910978276268777</v>
      </c>
      <c r="R42" s="12">
        <v>35</v>
      </c>
      <c r="S42" s="11">
        <v>0.75295208557719706</v>
      </c>
      <c r="T42" s="12">
        <v>17</v>
      </c>
      <c r="U42" s="30">
        <v>9.0587839608705881E-2</v>
      </c>
      <c r="V42" s="12">
        <v>31</v>
      </c>
    </row>
    <row r="43" spans="15:27" ht="15" customHeight="1" x14ac:dyDescent="0.25">
      <c r="O43" t="s">
        <v>236</v>
      </c>
      <c r="P43" s="9">
        <v>15186.211111111117</v>
      </c>
      <c r="Q43" s="10">
        <v>3.6276710817342326</v>
      </c>
      <c r="R43" s="12">
        <v>30</v>
      </c>
      <c r="S43" s="11">
        <v>0.52269220835567909</v>
      </c>
      <c r="T43" s="12">
        <v>43</v>
      </c>
      <c r="U43" s="30">
        <v>9.6755928483920478E-2</v>
      </c>
      <c r="V43" s="12">
        <v>25</v>
      </c>
    </row>
    <row r="44" spans="15:27" ht="15" customHeight="1" x14ac:dyDescent="0.25">
      <c r="O44" t="s">
        <v>237</v>
      </c>
      <c r="P44" s="9">
        <v>4648.6333333333323</v>
      </c>
      <c r="Q44" s="10">
        <v>3.5707482724910817</v>
      </c>
      <c r="R44" s="12">
        <v>38</v>
      </c>
      <c r="S44" s="11">
        <v>0.84182213649411886</v>
      </c>
      <c r="T44" s="12">
        <v>13</v>
      </c>
      <c r="U44" s="30">
        <v>6.5365935682119805E-2</v>
      </c>
      <c r="V44" s="12">
        <v>42</v>
      </c>
    </row>
    <row r="45" spans="15:27" ht="15" customHeight="1" x14ac:dyDescent="0.25">
      <c r="O45" t="s">
        <v>238</v>
      </c>
      <c r="P45" s="9">
        <v>23759.777777777777</v>
      </c>
      <c r="Q45" s="10">
        <v>3.5906221953067243</v>
      </c>
      <c r="R45" s="12">
        <v>36</v>
      </c>
      <c r="S45" s="11">
        <v>0.52958315640812159</v>
      </c>
      <c r="T45" s="12">
        <v>42</v>
      </c>
      <c r="U45" s="30">
        <v>0.10641439767292675</v>
      </c>
      <c r="V45" s="12">
        <v>19</v>
      </c>
    </row>
    <row r="46" spans="15:27" ht="15" customHeight="1" x14ac:dyDescent="0.25">
      <c r="O46" t="s">
        <v>239</v>
      </c>
      <c r="P46" s="9">
        <v>80576.922222222172</v>
      </c>
      <c r="Q46" s="10">
        <v>3.2954340993416555</v>
      </c>
      <c r="R46" s="12">
        <v>49</v>
      </c>
      <c r="S46" s="11">
        <v>0.35478505770124719</v>
      </c>
      <c r="T46" s="12">
        <v>49</v>
      </c>
      <c r="U46" s="30">
        <v>6.9443172093357111E-2</v>
      </c>
      <c r="V46" s="12">
        <v>40</v>
      </c>
    </row>
    <row r="47" spans="15:27" ht="15" customHeight="1" x14ac:dyDescent="0.25">
      <c r="O47" t="s">
        <v>240</v>
      </c>
      <c r="P47" s="9">
        <v>5266.666666666667</v>
      </c>
      <c r="Q47" s="10">
        <v>3.9413782067510534</v>
      </c>
      <c r="R47" s="12">
        <v>13</v>
      </c>
      <c r="S47" s="11">
        <v>1.1104552742616027</v>
      </c>
      <c r="T47" s="12">
        <v>3</v>
      </c>
      <c r="U47" s="30">
        <v>0.11206664857915286</v>
      </c>
      <c r="V47" s="12">
        <v>15</v>
      </c>
    </row>
    <row r="48" spans="15:27" ht="15" customHeight="1" x14ac:dyDescent="0.25">
      <c r="O48" t="s">
        <v>242</v>
      </c>
      <c r="P48" s="9">
        <v>25625.711111111112</v>
      </c>
      <c r="Q48" s="10">
        <v>3.3270070380702683</v>
      </c>
      <c r="R48" s="12">
        <v>48</v>
      </c>
      <c r="S48" s="11">
        <v>0.50090903060034342</v>
      </c>
      <c r="T48" s="12">
        <v>45</v>
      </c>
      <c r="U48" s="30">
        <v>0.10524352854397334</v>
      </c>
      <c r="V48" s="12">
        <v>21</v>
      </c>
    </row>
    <row r="49" spans="15:22" ht="15" customHeight="1" x14ac:dyDescent="0.25">
      <c r="O49" t="s">
        <v>241</v>
      </c>
      <c r="P49" s="9">
        <v>2190.2555555555559</v>
      </c>
      <c r="Q49" s="10">
        <v>4.0496505227700457</v>
      </c>
      <c r="R49" s="12">
        <v>9</v>
      </c>
      <c r="S49" s="11">
        <v>0.71222810123628377</v>
      </c>
      <c r="T49" s="12">
        <v>21</v>
      </c>
      <c r="U49" s="30">
        <v>0.25243054667360382</v>
      </c>
      <c r="V49" s="12">
        <v>1</v>
      </c>
    </row>
    <row r="50" spans="15:22" ht="15" customHeight="1" x14ac:dyDescent="0.25">
      <c r="O50" t="s">
        <v>243</v>
      </c>
      <c r="P50" s="9">
        <v>11890.588888888882</v>
      </c>
      <c r="Q50" s="10">
        <v>4.1317546182648659</v>
      </c>
      <c r="R50" s="12">
        <v>8</v>
      </c>
      <c r="S50" s="11">
        <v>0.87754235142077852</v>
      </c>
      <c r="T50" s="12">
        <v>9</v>
      </c>
      <c r="U50" s="30">
        <v>8.1717044851721002E-2</v>
      </c>
      <c r="V50" s="12">
        <v>36</v>
      </c>
    </row>
    <row r="51" spans="15:22" ht="15" customHeight="1" x14ac:dyDescent="0.25">
      <c r="O51" t="s">
        <v>245</v>
      </c>
      <c r="P51" s="9">
        <v>17355.088888888884</v>
      </c>
      <c r="Q51" s="10">
        <v>3.8241929680567601</v>
      </c>
      <c r="R51" s="12">
        <v>18</v>
      </c>
      <c r="S51" s="11">
        <v>0.96725767914374128</v>
      </c>
      <c r="T51" s="12">
        <v>7</v>
      </c>
      <c r="U51" s="30">
        <v>7.2288399533598988E-2</v>
      </c>
      <c r="V51" s="12">
        <v>39</v>
      </c>
    </row>
    <row r="52" spans="15:22" ht="15" customHeight="1" x14ac:dyDescent="0.25">
      <c r="O52" t="s">
        <v>244</v>
      </c>
      <c r="P52" s="9">
        <v>8780.2888888888938</v>
      </c>
      <c r="Q52" s="10">
        <v>3.6458059339986262</v>
      </c>
      <c r="R52" s="12">
        <v>26</v>
      </c>
      <c r="S52" s="11">
        <v>0.6396133764264903</v>
      </c>
      <c r="T52" s="12">
        <v>32</v>
      </c>
      <c r="U52" s="30">
        <v>8.8467653142718011E-2</v>
      </c>
      <c r="V52" s="12">
        <v>34</v>
      </c>
    </row>
    <row r="53" spans="15:22" ht="15" customHeight="1" x14ac:dyDescent="0.25">
      <c r="O53" t="s">
        <v>246</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339</v>
      </c>
      <c r="D2" s="40"/>
    </row>
    <row r="3" spans="2:4" x14ac:dyDescent="0.25">
      <c r="C3" s="41" t="s">
        <v>274</v>
      </c>
      <c r="D3" s="42" t="s">
        <v>340</v>
      </c>
    </row>
    <row r="4" spans="2:4" x14ac:dyDescent="0.25">
      <c r="C4" s="43" t="s">
        <v>256</v>
      </c>
      <c r="D4" s="44" t="s">
        <v>341</v>
      </c>
    </row>
    <row r="5" spans="2:4" x14ac:dyDescent="0.25">
      <c r="C5" s="43" t="s">
        <v>342</v>
      </c>
      <c r="D5" s="44" t="s">
        <v>343</v>
      </c>
    </row>
    <row r="6" spans="2:4" ht="15.6" customHeight="1" x14ac:dyDescent="0.25">
      <c r="C6" s="43" t="s">
        <v>276</v>
      </c>
      <c r="D6" s="44" t="s">
        <v>344</v>
      </c>
    </row>
    <row r="7" spans="2:4" ht="15.6" customHeight="1" x14ac:dyDescent="0.25">
      <c r="C7" s="43" t="s">
        <v>275</v>
      </c>
      <c r="D7" s="44" t="s">
        <v>345</v>
      </c>
    </row>
    <row r="8" spans="2:4" x14ac:dyDescent="0.25">
      <c r="C8" s="43" t="s">
        <v>346</v>
      </c>
      <c r="D8" s="44" t="s">
        <v>347</v>
      </c>
    </row>
    <row r="9" spans="2:4" x14ac:dyDescent="0.25">
      <c r="C9" s="45" t="s">
        <v>348</v>
      </c>
      <c r="D9" s="43" t="s">
        <v>349</v>
      </c>
    </row>
    <row r="10" spans="2:4" x14ac:dyDescent="0.25">
      <c r="B10" s="46"/>
      <c r="C10" s="43" t="s">
        <v>350</v>
      </c>
      <c r="D10" s="44" t="s">
        <v>351</v>
      </c>
    </row>
    <row r="11" spans="2:4" x14ac:dyDescent="0.25">
      <c r="C11" s="43" t="s">
        <v>234</v>
      </c>
      <c r="D11" s="44" t="s">
        <v>352</v>
      </c>
    </row>
    <row r="12" spans="2:4" x14ac:dyDescent="0.25">
      <c r="C12" s="43" t="s">
        <v>353</v>
      </c>
      <c r="D12" s="44" t="s">
        <v>354</v>
      </c>
    </row>
    <row r="13" spans="2:4" x14ac:dyDescent="0.25">
      <c r="C13" s="43" t="s">
        <v>350</v>
      </c>
      <c r="D13" s="44" t="s">
        <v>351</v>
      </c>
    </row>
    <row r="14" spans="2:4" x14ac:dyDescent="0.25">
      <c r="C14" s="43" t="s">
        <v>234</v>
      </c>
      <c r="D14" s="44" t="s">
        <v>355</v>
      </c>
    </row>
    <row r="15" spans="2:4" x14ac:dyDescent="0.25">
      <c r="C15" s="47" t="s">
        <v>353</v>
      </c>
      <c r="D15" s="48" t="s">
        <v>354</v>
      </c>
    </row>
    <row r="17" spans="3:4" ht="23.25" x14ac:dyDescent="0.35">
      <c r="C17" s="39" t="s">
        <v>356</v>
      </c>
      <c r="D17" s="40"/>
    </row>
    <row r="18" spans="3:4" x14ac:dyDescent="0.25">
      <c r="C18" s="43" t="s">
        <v>256</v>
      </c>
      <c r="D18" s="44" t="s">
        <v>357</v>
      </c>
    </row>
    <row r="19" spans="3:4" x14ac:dyDescent="0.25">
      <c r="C19" s="43" t="s">
        <v>289</v>
      </c>
      <c r="D19" s="44" t="s">
        <v>358</v>
      </c>
    </row>
    <row r="20" spans="3:4" x14ac:dyDescent="0.25">
      <c r="C20" s="45" t="s">
        <v>359</v>
      </c>
      <c r="D20" s="43" t="s">
        <v>360</v>
      </c>
    </row>
    <row r="21" spans="3:4" x14ac:dyDescent="0.25">
      <c r="C21" s="43" t="s">
        <v>361</v>
      </c>
      <c r="D21" s="44" t="s">
        <v>362</v>
      </c>
    </row>
    <row r="22" spans="3:4" x14ac:dyDescent="0.25">
      <c r="C22" s="43" t="s">
        <v>363</v>
      </c>
      <c r="D22" s="44" t="s">
        <v>364</v>
      </c>
    </row>
    <row r="23" spans="3:4" x14ac:dyDescent="0.25">
      <c r="C23" s="43" t="s">
        <v>365</v>
      </c>
      <c r="D23" s="44" t="s">
        <v>366</v>
      </c>
    </row>
    <row r="24" spans="3:4" x14ac:dyDescent="0.25">
      <c r="C24" s="43" t="s">
        <v>367</v>
      </c>
      <c r="D24" s="44" t="s">
        <v>368</v>
      </c>
    </row>
    <row r="25" spans="3:4" x14ac:dyDescent="0.25">
      <c r="C25" s="43" t="s">
        <v>262</v>
      </c>
      <c r="D25" s="44" t="s">
        <v>369</v>
      </c>
    </row>
    <row r="26" spans="3:4" x14ac:dyDescent="0.25">
      <c r="C26" s="43" t="s">
        <v>363</v>
      </c>
      <c r="D26" s="44" t="s">
        <v>364</v>
      </c>
    </row>
    <row r="27" spans="3:4" x14ac:dyDescent="0.25">
      <c r="C27" s="43" t="s">
        <v>365</v>
      </c>
      <c r="D27" s="44" t="s">
        <v>366</v>
      </c>
    </row>
    <row r="28" spans="3:4" x14ac:dyDescent="0.25">
      <c r="C28" s="47" t="s">
        <v>367</v>
      </c>
      <c r="D28" s="48" t="s">
        <v>368</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2022-08-16T20:12:17Z</dcterms:modified>
</cp:coreProperties>
</file>