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318E2D77-6F81-4CAB-932E-D04EE9BAE7CD}"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Y8" i="5"/>
  <c r="AA8" i="5" s="1"/>
  <c r="Y9" i="5"/>
  <c r="AA9" i="5" s="1"/>
  <c r="Y10" i="5"/>
  <c r="AA10" i="5" s="1"/>
  <c r="Y11" i="5"/>
  <c r="AA11" i="5" s="1"/>
  <c r="Y12" i="5"/>
  <c r="Y13" i="5"/>
  <c r="Y14" i="5"/>
  <c r="Y15" i="5"/>
  <c r="AA15" i="5" s="1"/>
  <c r="Y19" i="5"/>
  <c r="Y20" i="5"/>
  <c r="Y21" i="5"/>
  <c r="Y22" i="5"/>
  <c r="Y23" i="5"/>
  <c r="Y24" i="5"/>
  <c r="Y25" i="5"/>
  <c r="Y26" i="5"/>
  <c r="Y27" i="5"/>
  <c r="Y28" i="5"/>
  <c r="Z15" i="5" l="1"/>
  <c r="Z7" i="5"/>
  <c r="Z13" i="5"/>
  <c r="Z6" i="5"/>
  <c r="Z8" i="5"/>
  <c r="Z12" i="5"/>
  <c r="Z5" i="5"/>
  <c r="Z14" i="5"/>
  <c r="Z4" i="5"/>
  <c r="Z11" i="5"/>
  <c r="AA7" i="5"/>
  <c r="Y29"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<sst xmlns="http://schemas.openxmlformats.org/spreadsheetml/2006/main" count="1030" uniqueCount="315">
  <si>
    <t>125002</t>
  </si>
  <si>
    <t>125003</t>
  </si>
  <si>
    <t>125004</t>
  </si>
  <si>
    <t>125007</t>
  </si>
  <si>
    <t>125009</t>
  </si>
  <si>
    <t>125010</t>
  </si>
  <si>
    <t>125011</t>
  </si>
  <si>
    <t>125013</t>
  </si>
  <si>
    <t>125014</t>
  </si>
  <si>
    <t>125015</t>
  </si>
  <si>
    <t>125019</t>
  </si>
  <si>
    <t>125020</t>
  </si>
  <si>
    <t>125021</t>
  </si>
  <si>
    <t>125024</t>
  </si>
  <si>
    <t>125026</t>
  </si>
  <si>
    <t>125029</t>
  </si>
  <si>
    <t>125032</t>
  </si>
  <si>
    <t>125033</t>
  </si>
  <si>
    <t>125038</t>
  </si>
  <si>
    <t>125040</t>
  </si>
  <si>
    <t>125041</t>
  </si>
  <si>
    <t>125042</t>
  </si>
  <si>
    <t>125043</t>
  </si>
  <si>
    <t>125045</t>
  </si>
  <si>
    <t>125046</t>
  </si>
  <si>
    <t>125047</t>
  </si>
  <si>
    <t>125048</t>
  </si>
  <si>
    <t>125050</t>
  </si>
  <si>
    <t>125051</t>
  </si>
  <si>
    <t>125052</t>
  </si>
  <si>
    <t>125055</t>
  </si>
  <si>
    <t>125056</t>
  </si>
  <si>
    <t>125057</t>
  </si>
  <si>
    <t>125058</t>
  </si>
  <si>
    <t>125059</t>
  </si>
  <si>
    <t>125061</t>
  </si>
  <si>
    <t>125062</t>
  </si>
  <si>
    <t>125063</t>
  </si>
  <si>
    <t>125064</t>
  </si>
  <si>
    <t>125065</t>
  </si>
  <si>
    <t>125066</t>
  </si>
  <si>
    <t>125067</t>
  </si>
  <si>
    <t>655000</t>
  </si>
  <si>
    <t>HILO MEDICAL CENTER</t>
  </si>
  <si>
    <t>KULA HOSPITAL</t>
  </si>
  <si>
    <t>GARDEN ISLE HEALTHCARE AND REHABILITATION CENTER</t>
  </si>
  <si>
    <t>HALE MAKUA - KAHULUI</t>
  </si>
  <si>
    <t>MALUHIA</t>
  </si>
  <si>
    <t>LEAHI HOSPITAL</t>
  </si>
  <si>
    <t>HALE NANI REHABILITATION AND NURSING CENTER</t>
  </si>
  <si>
    <t>MAUNALANI NURSING AND REHABILITATION CENTER</t>
  </si>
  <si>
    <t>ARCADIA RETIREMENT RESIDENCE</t>
  </si>
  <si>
    <t>WAHIAWA GENERAL HOSPITAL</t>
  </si>
  <si>
    <t>THE CARE CENTER OF HONOLULU</t>
  </si>
  <si>
    <t>AVALON CARE CENTER - HONOLULU, LLC</t>
  </si>
  <si>
    <t>KAUAI VETERANS MEMORIAL HOSPITAL</t>
  </si>
  <si>
    <t>NUUANU HALE</t>
  </si>
  <si>
    <t>KUAKINI GERIATRIC CARE, INC</t>
  </si>
  <si>
    <t>SAMUEL MAHELONA MEMORIAL HOSPITAL</t>
  </si>
  <si>
    <t>HALE HO'OLA HAMAKUA</t>
  </si>
  <si>
    <t>HARRY AND JEANETTE WEINBERG CARE CENTER</t>
  </si>
  <si>
    <t>ALOHA NURSING &amp; REHAB CENTRE</t>
  </si>
  <si>
    <t>LIFE CARE CENTER OF HILO</t>
  </si>
  <si>
    <t>LILIHA HEALTHCARE CENTER</t>
  </si>
  <si>
    <t>OAHU CARE FACILITY</t>
  </si>
  <si>
    <t>PEARL CITY NURSING HOME</t>
  </si>
  <si>
    <t>HALE ANUENUE RESTORATIVE CARE</t>
  </si>
  <si>
    <t>PU'UWAI 'O MAKAHA</t>
  </si>
  <si>
    <t>HALE OLA KINO</t>
  </si>
  <si>
    <t>ANN PEARL NURSING FACILITY</t>
  </si>
  <si>
    <t>HALE MALAMALAMA</t>
  </si>
  <si>
    <t>KA PUNAWAI OLA</t>
  </si>
  <si>
    <t>LIFE CARE CENTER OF KONA</t>
  </si>
  <si>
    <t>HI'OLANI CARE CENTER AT KAHALA NUI</t>
  </si>
  <si>
    <t>HALE MAKUA HEALTH SERVICES</t>
  </si>
  <si>
    <t>KULANA MALAMA</t>
  </si>
  <si>
    <t>YUKIO OKUTSU STATE VETERANS HOME</t>
  </si>
  <si>
    <t>PALOLO CHINESE HOME</t>
  </si>
  <si>
    <t>KAUAI CARE CENTER</t>
  </si>
  <si>
    <t>HALE KUPUNA HERITAGE HOME, LLC</t>
  </si>
  <si>
    <t>15 CRAIGSIDE</t>
  </si>
  <si>
    <t>CLARENCE TC CHING VILLAS AT ST FRANCIS</t>
  </si>
  <si>
    <t>REGENCY HILO REHABILITATION &amp; NURSING CENTER</t>
  </si>
  <si>
    <t>KALAKAUA GARDENS</t>
  </si>
  <si>
    <t>ISLANDS SKILLED NURSING &amp; REHABILITATION</t>
  </si>
  <si>
    <t>GUAM MEMORIAL HOSPITAL AUTHORITY</t>
  </si>
  <si>
    <t>HILO</t>
  </si>
  <si>
    <t>KULA</t>
  </si>
  <si>
    <t>LIHUE</t>
  </si>
  <si>
    <t>KAHULUI</t>
  </si>
  <si>
    <t>HONOLULU</t>
  </si>
  <si>
    <t>WAHIAWA</t>
  </si>
  <si>
    <t>WAIMEA</t>
  </si>
  <si>
    <t>KAPAA</t>
  </si>
  <si>
    <t>HONOKAA</t>
  </si>
  <si>
    <t>KANEOHE</t>
  </si>
  <si>
    <t>PEARL CITY</t>
  </si>
  <si>
    <t>WAIANAE</t>
  </si>
  <si>
    <t>KAPOLEI</t>
  </si>
  <si>
    <t>KAILUA KONA</t>
  </si>
  <si>
    <t>WAILUKU</t>
  </si>
  <si>
    <t>EWA BEACH</t>
  </si>
  <si>
    <t>KOLOA</t>
  </si>
  <si>
    <t>BARRIGADA</t>
  </si>
  <si>
    <t>Hawaii</t>
  </si>
  <si>
    <t>Maui</t>
  </si>
  <si>
    <t>Kauai</t>
  </si>
  <si>
    <t>Honolulu</t>
  </si>
  <si>
    <t>Guam</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</si>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</sst>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44" totalsRowShown="0" headerRowDxfId="136">
  <autoFilter ref="A1:AG44" xr:uid="{F6C3CB19-CE12-4B14-8BE9-BE2DA56924F3}"/>
  <sortState xmlns:xlrd2="http://schemas.microsoft.com/office/spreadsheetml/2017/richdata2" ref="A2:AG44">
    <sortCondition ref="A1:A44"/>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44" totalsRowShown="0" headerRowDxfId="107">
  <autoFilter ref="A1:AN44" xr:uid="{F6C3CB19-CE12-4B14-8BE9-BE2DA56924F3}"/>
  <sortState xmlns:xlrd2="http://schemas.microsoft.com/office/spreadsheetml/2017/richdata2" ref="A2:AN44">
    <sortCondition ref="A1:A44"/>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44" totalsRowShown="0" headerRowDxfId="71">
  <autoFilter ref="A1:AI44" xr:uid="{0BC5ADF1-15D4-4F74-902E-CBC634AC45F1}"/>
  <sortState xmlns:xlrd2="http://schemas.microsoft.com/office/spreadsheetml/2017/richdata2" ref="A2:AI44">
    <sortCondition ref="A1:A44"/>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110"/>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166</v>
      </c>
      <c r="B1" s="29" t="s">
        <v>233</v>
      </c>
      <c r="C1" s="29" t="s">
        <v>234</v>
      </c>
      <c r="D1" s="29" t="s">
        <v>206</v>
      </c>
      <c r="E1" s="29" t="s">
        <v>207</v>
      </c>
      <c r="F1" s="29" t="s">
        <v>162</v>
      </c>
      <c r="G1" s="29" t="s">
        <v>208</v>
      </c>
      <c r="H1" s="29" t="s">
        <v>176</v>
      </c>
      <c r="I1" s="29" t="s">
        <v>209</v>
      </c>
      <c r="J1" s="29" t="s">
        <v>210</v>
      </c>
      <c r="K1" s="29" t="s">
        <v>211</v>
      </c>
      <c r="L1" s="29" t="s">
        <v>212</v>
      </c>
      <c r="M1" s="29" t="s">
        <v>213</v>
      </c>
      <c r="N1" s="29" t="s">
        <v>214</v>
      </c>
      <c r="O1" s="29" t="s">
        <v>215</v>
      </c>
      <c r="P1" s="29" t="s">
        <v>217</v>
      </c>
      <c r="Q1" s="29" t="s">
        <v>216</v>
      </c>
      <c r="R1" s="29" t="s">
        <v>218</v>
      </c>
      <c r="S1" s="29" t="s">
        <v>219</v>
      </c>
      <c r="T1" s="29" t="s">
        <v>220</v>
      </c>
      <c r="U1" s="29" t="s">
        <v>221</v>
      </c>
      <c r="V1" s="29" t="s">
        <v>222</v>
      </c>
      <c r="W1" s="29" t="s">
        <v>223</v>
      </c>
      <c r="X1" s="29" t="s">
        <v>224</v>
      </c>
      <c r="Y1" s="29" t="s">
        <v>225</v>
      </c>
      <c r="Z1" s="29" t="s">
        <v>226</v>
      </c>
      <c r="AA1" s="29" t="s">
        <v>227</v>
      </c>
      <c r="AB1" s="29" t="s">
        <v>228</v>
      </c>
      <c r="AC1" s="29" t="s">
        <v>229</v>
      </c>
      <c r="AD1" s="29" t="s">
        <v>230</v>
      </c>
      <c r="AE1" s="29" t="s">
        <v>231</v>
      </c>
      <c r="AF1" s="29" t="s">
        <v>232</v>
      </c>
      <c r="AG1" s="31" t="s">
        <v>160</v>
      </c>
    </row>
    <row r="2" spans="1:34" x14ac:dyDescent="0.25">
      <c r="A2" t="s">
        <v>120</v>
      </c>
      <c r="B2" t="s">
        <v>80</v>
      </c>
      <c r="C2" t="s">
        <v>90</v>
      </c>
      <c r="D2" t="s">
        <v>107</v>
      </c>
      <c r="E2" s="32">
        <v>38.555555555555557</v>
      </c>
      <c r="F2" s="32">
        <v>5.5894582132564832</v>
      </c>
      <c r="G2" s="32">
        <v>5.0765619596541782</v>
      </c>
      <c r="H2" s="32">
        <v>1.8652017291066278</v>
      </c>
      <c r="I2" s="32">
        <v>1.3523054755043227</v>
      </c>
      <c r="J2" s="32">
        <v>215.50466666666665</v>
      </c>
      <c r="K2" s="32">
        <v>195.72966666666665</v>
      </c>
      <c r="L2" s="32">
        <v>71.913888888888877</v>
      </c>
      <c r="M2" s="32">
        <v>52.138888888888886</v>
      </c>
      <c r="N2" s="32">
        <v>17.941666666666666</v>
      </c>
      <c r="O2" s="32">
        <v>1.8333333333333333</v>
      </c>
      <c r="P2" s="32">
        <v>9.2055555555555557</v>
      </c>
      <c r="Q2" s="32">
        <v>9.2055555555555557</v>
      </c>
      <c r="R2" s="32">
        <v>0</v>
      </c>
      <c r="S2" s="32">
        <v>134.38522222222221</v>
      </c>
      <c r="T2" s="32">
        <v>134.38522222222221</v>
      </c>
      <c r="U2" s="32">
        <v>0</v>
      </c>
      <c r="V2" s="32">
        <v>0</v>
      </c>
      <c r="W2" s="32">
        <v>14.821333333333333</v>
      </c>
      <c r="X2" s="32">
        <v>0</v>
      </c>
      <c r="Y2" s="32">
        <v>0</v>
      </c>
      <c r="Z2" s="32">
        <v>0</v>
      </c>
      <c r="AA2" s="32">
        <v>0</v>
      </c>
      <c r="AB2" s="32">
        <v>0</v>
      </c>
      <c r="AC2" s="32">
        <v>14.821333333333333</v>
      </c>
      <c r="AD2" s="32">
        <v>0</v>
      </c>
      <c r="AE2" s="32">
        <v>0</v>
      </c>
      <c r="AF2" t="s">
        <v>37</v>
      </c>
      <c r="AG2">
        <v>9</v>
      </c>
      <c r="AH2"/>
    </row>
    <row r="3" spans="1:34" x14ac:dyDescent="0.25">
      <c r="A3" t="s">
        <v>120</v>
      </c>
      <c r="B3" t="s">
        <v>61</v>
      </c>
      <c r="C3" t="s">
        <v>95</v>
      </c>
      <c r="D3" t="s">
        <v>107</v>
      </c>
      <c r="E3" s="32">
        <v>92.011111111111106</v>
      </c>
      <c r="F3" s="32">
        <v>4.4133039487984549</v>
      </c>
      <c r="G3" s="32">
        <v>3.9771211206376047</v>
      </c>
      <c r="H3" s="32">
        <v>1.6830986595821766</v>
      </c>
      <c r="I3" s="32">
        <v>1.2469158314213262</v>
      </c>
      <c r="J3" s="32">
        <v>406.07300000000004</v>
      </c>
      <c r="K3" s="32">
        <v>365.93933333333337</v>
      </c>
      <c r="L3" s="32">
        <v>154.86377777777781</v>
      </c>
      <c r="M3" s="32">
        <v>114.73011111111113</v>
      </c>
      <c r="N3" s="32">
        <v>34.889222222222237</v>
      </c>
      <c r="O3" s="32">
        <v>5.2444444444444445</v>
      </c>
      <c r="P3" s="32">
        <v>21.446888888888886</v>
      </c>
      <c r="Q3" s="32">
        <v>21.446888888888886</v>
      </c>
      <c r="R3" s="32">
        <v>0</v>
      </c>
      <c r="S3" s="32">
        <v>229.76233333333332</v>
      </c>
      <c r="T3" s="32">
        <v>184.06044444444444</v>
      </c>
      <c r="U3" s="32">
        <v>45.701888888888881</v>
      </c>
      <c r="V3" s="32">
        <v>0</v>
      </c>
      <c r="W3" s="32">
        <v>63.979000000000006</v>
      </c>
      <c r="X3" s="32">
        <v>3.7027777777777771</v>
      </c>
      <c r="Y3" s="32">
        <v>0</v>
      </c>
      <c r="Z3" s="32">
        <v>0</v>
      </c>
      <c r="AA3" s="32">
        <v>11.758333333333328</v>
      </c>
      <c r="AB3" s="32">
        <v>0</v>
      </c>
      <c r="AC3" s="32">
        <v>9.4833333333333325</v>
      </c>
      <c r="AD3" s="32">
        <v>39.034555555555571</v>
      </c>
      <c r="AE3" s="32">
        <v>0</v>
      </c>
      <c r="AF3" t="s">
        <v>18</v>
      </c>
      <c r="AG3">
        <v>9</v>
      </c>
      <c r="AH3"/>
    </row>
    <row r="4" spans="1:34" x14ac:dyDescent="0.25">
      <c r="A4" t="s">
        <v>120</v>
      </c>
      <c r="B4" t="s">
        <v>69</v>
      </c>
      <c r="C4" t="s">
        <v>95</v>
      </c>
      <c r="D4" t="s">
        <v>107</v>
      </c>
      <c r="E4" s="32">
        <v>58.37777777777778</v>
      </c>
      <c r="F4" s="32">
        <v>4.0456813856109628</v>
      </c>
      <c r="G4" s="32">
        <v>3.685669965740388</v>
      </c>
      <c r="H4" s="32">
        <v>1.544682146935668</v>
      </c>
      <c r="I4" s="32">
        <v>1.1846707270650931</v>
      </c>
      <c r="J4" s="32">
        <v>236.17788888888887</v>
      </c>
      <c r="K4" s="32">
        <v>215.16122222222222</v>
      </c>
      <c r="L4" s="32">
        <v>90.175111111111107</v>
      </c>
      <c r="M4" s="32">
        <v>69.158444444444442</v>
      </c>
      <c r="N4" s="32">
        <v>15.594444444444445</v>
      </c>
      <c r="O4" s="32">
        <v>5.4222222222222225</v>
      </c>
      <c r="P4" s="32">
        <v>5.8833333333333337</v>
      </c>
      <c r="Q4" s="32">
        <v>5.8833333333333337</v>
      </c>
      <c r="R4" s="32">
        <v>0</v>
      </c>
      <c r="S4" s="32">
        <v>140.11944444444444</v>
      </c>
      <c r="T4" s="32">
        <v>137.84444444444443</v>
      </c>
      <c r="U4" s="32">
        <v>2.2749999999999999</v>
      </c>
      <c r="V4" s="32">
        <v>0</v>
      </c>
      <c r="W4" s="32">
        <v>15.944555555555556</v>
      </c>
      <c r="X4" s="32">
        <v>3.3612222222222221</v>
      </c>
      <c r="Y4" s="32">
        <v>1.1555555555555554</v>
      </c>
      <c r="Z4" s="32">
        <v>3.2888888888888888</v>
      </c>
      <c r="AA4" s="32">
        <v>5.8833333333333337</v>
      </c>
      <c r="AB4" s="32">
        <v>0</v>
      </c>
      <c r="AC4" s="32">
        <v>2.2555555555555555</v>
      </c>
      <c r="AD4" s="32">
        <v>0</v>
      </c>
      <c r="AE4" s="32">
        <v>0</v>
      </c>
      <c r="AF4" t="s">
        <v>26</v>
      </c>
      <c r="AG4">
        <v>9</v>
      </c>
      <c r="AH4"/>
    </row>
    <row r="5" spans="1:34" x14ac:dyDescent="0.25">
      <c r="A5" t="s">
        <v>120</v>
      </c>
      <c r="B5" t="s">
        <v>51</v>
      </c>
      <c r="C5" t="s">
        <v>90</v>
      </c>
      <c r="D5" t="s">
        <v>107</v>
      </c>
      <c r="E5" s="32">
        <v>63.87777777777778</v>
      </c>
      <c r="F5" s="32">
        <v>6.1902417811793349</v>
      </c>
      <c r="G5" s="32">
        <v>5.7632544790398335</v>
      </c>
      <c r="H5" s="32">
        <v>1.8093581492433466</v>
      </c>
      <c r="I5" s="32">
        <v>1.3823708471038441</v>
      </c>
      <c r="J5" s="32">
        <v>395.41888888888889</v>
      </c>
      <c r="K5" s="32">
        <v>368.14388888888891</v>
      </c>
      <c r="L5" s="32">
        <v>115.57777777777778</v>
      </c>
      <c r="M5" s="32">
        <v>88.302777777777777</v>
      </c>
      <c r="N5" s="32">
        <v>22.524999999999999</v>
      </c>
      <c r="O5" s="32">
        <v>4.75</v>
      </c>
      <c r="P5" s="32">
        <v>27.394444444444446</v>
      </c>
      <c r="Q5" s="32">
        <v>27.394444444444446</v>
      </c>
      <c r="R5" s="32">
        <v>0</v>
      </c>
      <c r="S5" s="32">
        <v>252.44666666666669</v>
      </c>
      <c r="T5" s="32">
        <v>246.18</v>
      </c>
      <c r="U5" s="32">
        <v>6.2666666666666666</v>
      </c>
      <c r="V5" s="32">
        <v>0</v>
      </c>
      <c r="W5" s="32">
        <v>11.143888888888888</v>
      </c>
      <c r="X5" s="32">
        <v>0</v>
      </c>
      <c r="Y5" s="32">
        <v>0</v>
      </c>
      <c r="Z5" s="32">
        <v>0</v>
      </c>
      <c r="AA5" s="32">
        <v>0</v>
      </c>
      <c r="AB5" s="32">
        <v>0</v>
      </c>
      <c r="AC5" s="32">
        <v>9.004999999999999</v>
      </c>
      <c r="AD5" s="32">
        <v>2.1388888888888888</v>
      </c>
      <c r="AE5" s="32">
        <v>0</v>
      </c>
      <c r="AF5" t="s">
        <v>8</v>
      </c>
      <c r="AG5">
        <v>9</v>
      </c>
      <c r="AH5"/>
    </row>
    <row r="6" spans="1:34" x14ac:dyDescent="0.25">
      <c r="A6" t="s">
        <v>120</v>
      </c>
      <c r="B6" t="s">
        <v>54</v>
      </c>
      <c r="C6" t="s">
        <v>90</v>
      </c>
      <c r="D6" t="s">
        <v>107</v>
      </c>
      <c r="E6" s="32">
        <v>94.022222222222226</v>
      </c>
      <c r="F6" s="32">
        <v>4.2993772157882288</v>
      </c>
      <c r="G6" s="32">
        <v>3.8282628220278889</v>
      </c>
      <c r="H6" s="32">
        <v>1.5549196407468679</v>
      </c>
      <c r="I6" s="32">
        <v>1.0875372252422593</v>
      </c>
      <c r="J6" s="32">
        <v>404.23699999999997</v>
      </c>
      <c r="K6" s="32">
        <v>359.94177777777776</v>
      </c>
      <c r="L6" s="32">
        <v>146.19699999999997</v>
      </c>
      <c r="M6" s="32">
        <v>102.25266666666664</v>
      </c>
      <c r="N6" s="32">
        <v>38.777666666666676</v>
      </c>
      <c r="O6" s="32">
        <v>5.166666666666667</v>
      </c>
      <c r="P6" s="32">
        <v>8.845444444444448</v>
      </c>
      <c r="Q6" s="32">
        <v>8.494555555555559</v>
      </c>
      <c r="R6" s="32">
        <v>0.35088888888888886</v>
      </c>
      <c r="S6" s="32">
        <v>249.19455555555555</v>
      </c>
      <c r="T6" s="32">
        <v>225.76866666666666</v>
      </c>
      <c r="U6" s="32">
        <v>23.425888888888885</v>
      </c>
      <c r="V6" s="32">
        <v>0</v>
      </c>
      <c r="W6" s="32">
        <v>0.14444444444444443</v>
      </c>
      <c r="X6" s="32">
        <v>0.14444444444444443</v>
      </c>
      <c r="Y6" s="32">
        <v>0</v>
      </c>
      <c r="Z6" s="32">
        <v>0</v>
      </c>
      <c r="AA6" s="32">
        <v>0</v>
      </c>
      <c r="AB6" s="32">
        <v>0</v>
      </c>
      <c r="AC6" s="32">
        <v>0</v>
      </c>
      <c r="AD6" s="32">
        <v>0</v>
      </c>
      <c r="AE6" s="32">
        <v>0</v>
      </c>
      <c r="AF6" t="s">
        <v>11</v>
      </c>
      <c r="AG6">
        <v>9</v>
      </c>
      <c r="AH6"/>
    </row>
    <row r="7" spans="1:34" x14ac:dyDescent="0.25">
      <c r="A7" t="s">
        <v>120</v>
      </c>
      <c r="B7" t="s">
        <v>81</v>
      </c>
      <c r="C7" t="s">
        <v>90</v>
      </c>
      <c r="D7" t="s">
        <v>107</v>
      </c>
      <c r="E7" s="32">
        <v>68.62222222222222</v>
      </c>
      <c r="F7" s="32">
        <v>6.0226959196891192</v>
      </c>
      <c r="G7" s="32">
        <v>5.272007772020725</v>
      </c>
      <c r="H7" s="32">
        <v>3.0237192357512952</v>
      </c>
      <c r="I7" s="32">
        <v>2.2730310880829014</v>
      </c>
      <c r="J7" s="32">
        <v>413.29077777777775</v>
      </c>
      <c r="K7" s="32">
        <v>361.77688888888883</v>
      </c>
      <c r="L7" s="32">
        <v>207.49433333333332</v>
      </c>
      <c r="M7" s="32">
        <v>155.98044444444443</v>
      </c>
      <c r="N7" s="32">
        <v>46.625</v>
      </c>
      <c r="O7" s="32">
        <v>4.8888888888888893</v>
      </c>
      <c r="P7" s="32">
        <v>0.15277777777777779</v>
      </c>
      <c r="Q7" s="32">
        <v>0.15277777777777779</v>
      </c>
      <c r="R7" s="32">
        <v>0</v>
      </c>
      <c r="S7" s="32">
        <v>205.64366666666666</v>
      </c>
      <c r="T7" s="32">
        <v>197.47977777777777</v>
      </c>
      <c r="U7" s="32">
        <v>8.1638888888888896</v>
      </c>
      <c r="V7" s="32">
        <v>0</v>
      </c>
      <c r="W7" s="32">
        <v>0.69166666666666665</v>
      </c>
      <c r="X7" s="32">
        <v>0</v>
      </c>
      <c r="Y7" s="32">
        <v>0.69166666666666665</v>
      </c>
      <c r="Z7" s="32">
        <v>0</v>
      </c>
      <c r="AA7" s="32">
        <v>0</v>
      </c>
      <c r="AB7" s="32">
        <v>0</v>
      </c>
      <c r="AC7" s="32">
        <v>0</v>
      </c>
      <c r="AD7" s="32">
        <v>0</v>
      </c>
      <c r="AE7" s="32">
        <v>0</v>
      </c>
      <c r="AF7" t="s">
        <v>38</v>
      </c>
      <c r="AG7">
        <v>9</v>
      </c>
      <c r="AH7"/>
    </row>
    <row r="8" spans="1:34" x14ac:dyDescent="0.25">
      <c r="A8" t="s">
        <v>120</v>
      </c>
      <c r="B8" t="s">
        <v>45</v>
      </c>
      <c r="C8" t="s">
        <v>88</v>
      </c>
      <c r="D8" t="s">
        <v>106</v>
      </c>
      <c r="E8" s="32">
        <v>71.588888888888889</v>
      </c>
      <c r="F8" s="32">
        <v>4.0475089244140916</v>
      </c>
      <c r="G8" s="32">
        <v>3.6293031196647521</v>
      </c>
      <c r="H8" s="32">
        <v>1.5203057581871797</v>
      </c>
      <c r="I8" s="32">
        <v>1.1020999534378395</v>
      </c>
      <c r="J8" s="32">
        <v>289.7566666666666</v>
      </c>
      <c r="K8" s="32">
        <v>259.81777777777774</v>
      </c>
      <c r="L8" s="32">
        <v>108.83699999999999</v>
      </c>
      <c r="M8" s="32">
        <v>78.898111111111106</v>
      </c>
      <c r="N8" s="32">
        <v>25.05</v>
      </c>
      <c r="O8" s="32">
        <v>4.8888888888888893</v>
      </c>
      <c r="P8" s="32">
        <v>23.747222222222224</v>
      </c>
      <c r="Q8" s="32">
        <v>23.747222222222224</v>
      </c>
      <c r="R8" s="32">
        <v>0</v>
      </c>
      <c r="S8" s="32">
        <v>157.17244444444444</v>
      </c>
      <c r="T8" s="32">
        <v>152.83077777777777</v>
      </c>
      <c r="U8" s="32">
        <v>4.3416666666666668</v>
      </c>
      <c r="V8" s="32">
        <v>0</v>
      </c>
      <c r="W8" s="32">
        <v>0</v>
      </c>
      <c r="X8" s="32">
        <v>0</v>
      </c>
      <c r="Y8" s="32">
        <v>0</v>
      </c>
      <c r="Z8" s="32">
        <v>0</v>
      </c>
      <c r="AA8" s="32">
        <v>0</v>
      </c>
      <c r="AB8" s="32">
        <v>0</v>
      </c>
      <c r="AC8" s="32">
        <v>0</v>
      </c>
      <c r="AD8" s="32">
        <v>0</v>
      </c>
      <c r="AE8" s="32">
        <v>0</v>
      </c>
      <c r="AF8" t="s">
        <v>2</v>
      </c>
      <c r="AG8">
        <v>9</v>
      </c>
      <c r="AH8"/>
    </row>
    <row r="9" spans="1:34" x14ac:dyDescent="0.25">
      <c r="A9" t="s">
        <v>120</v>
      </c>
      <c r="B9" t="s">
        <v>85</v>
      </c>
      <c r="C9" t="s">
        <v>103</v>
      </c>
      <c r="D9" t="s">
        <v>108</v>
      </c>
      <c r="E9" s="32">
        <v>17.81111111111111</v>
      </c>
      <c r="F9" s="32">
        <v>10.196849656893326</v>
      </c>
      <c r="G9" s="32">
        <v>9.5201497192763576</v>
      </c>
      <c r="H9" s="32">
        <v>4.3754834684965704</v>
      </c>
      <c r="I9" s="32">
        <v>3.7811915159076737</v>
      </c>
      <c r="J9" s="32">
        <v>181.61722222222224</v>
      </c>
      <c r="K9" s="32">
        <v>169.56444444444446</v>
      </c>
      <c r="L9" s="32">
        <v>77.932222222222236</v>
      </c>
      <c r="M9" s="32">
        <v>67.347222222222229</v>
      </c>
      <c r="N9" s="32">
        <v>7.336666666666666</v>
      </c>
      <c r="O9" s="32">
        <v>3.2483333333333335</v>
      </c>
      <c r="P9" s="32">
        <v>26.361111111111114</v>
      </c>
      <c r="Q9" s="32">
        <v>24.893333333333334</v>
      </c>
      <c r="R9" s="32">
        <v>1.4677777777777781</v>
      </c>
      <c r="S9" s="32">
        <v>77.323888888888888</v>
      </c>
      <c r="T9" s="32">
        <v>77.323888888888888</v>
      </c>
      <c r="U9" s="32">
        <v>0</v>
      </c>
      <c r="V9" s="32">
        <v>0</v>
      </c>
      <c r="W9" s="32">
        <v>0</v>
      </c>
      <c r="X9" s="32">
        <v>0</v>
      </c>
      <c r="Y9" s="32">
        <v>0</v>
      </c>
      <c r="Z9" s="32">
        <v>0</v>
      </c>
      <c r="AA9" s="32">
        <v>0</v>
      </c>
      <c r="AB9" s="32">
        <v>0</v>
      </c>
      <c r="AC9" s="32">
        <v>0</v>
      </c>
      <c r="AD9" s="32">
        <v>0</v>
      </c>
      <c r="AE9" s="32">
        <v>0</v>
      </c>
      <c r="AF9" t="s">
        <v>42</v>
      </c>
      <c r="AG9">
        <v>9</v>
      </c>
      <c r="AH9"/>
    </row>
    <row r="10" spans="1:34" x14ac:dyDescent="0.25">
      <c r="A10" t="s">
        <v>120</v>
      </c>
      <c r="B10" t="s">
        <v>66</v>
      </c>
      <c r="C10" t="s">
        <v>86</v>
      </c>
      <c r="D10" t="s">
        <v>104</v>
      </c>
      <c r="E10" s="32">
        <v>99.5</v>
      </c>
      <c r="F10" s="32">
        <v>3.2813847012841983</v>
      </c>
      <c r="G10" s="32">
        <v>3.0201351200446678</v>
      </c>
      <c r="H10" s="32">
        <v>0.99788498045784457</v>
      </c>
      <c r="I10" s="32">
        <v>0.73663539921831378</v>
      </c>
      <c r="J10" s="32">
        <v>326.49777777777774</v>
      </c>
      <c r="K10" s="32">
        <v>300.50344444444443</v>
      </c>
      <c r="L10" s="32">
        <v>99.289555555555538</v>
      </c>
      <c r="M10" s="32">
        <v>73.295222222222222</v>
      </c>
      <c r="N10" s="32">
        <v>20.572111111111102</v>
      </c>
      <c r="O10" s="32">
        <v>5.4222222222222225</v>
      </c>
      <c r="P10" s="32">
        <v>56.95322222222223</v>
      </c>
      <c r="Q10" s="32">
        <v>56.95322222222223</v>
      </c>
      <c r="R10" s="32">
        <v>0</v>
      </c>
      <c r="S10" s="32">
        <v>170.255</v>
      </c>
      <c r="T10" s="32">
        <v>157.81733333333332</v>
      </c>
      <c r="U10" s="32">
        <v>12.437666666666665</v>
      </c>
      <c r="V10" s="32">
        <v>0</v>
      </c>
      <c r="W10" s="32">
        <v>0</v>
      </c>
      <c r="X10" s="32">
        <v>0</v>
      </c>
      <c r="Y10" s="32">
        <v>0</v>
      </c>
      <c r="Z10" s="32">
        <v>0</v>
      </c>
      <c r="AA10" s="32">
        <v>0</v>
      </c>
      <c r="AB10" s="32">
        <v>0</v>
      </c>
      <c r="AC10" s="32">
        <v>0</v>
      </c>
      <c r="AD10" s="32">
        <v>0</v>
      </c>
      <c r="AE10" s="32">
        <v>0</v>
      </c>
      <c r="AF10" t="s">
        <v>23</v>
      </c>
      <c r="AG10">
        <v>9</v>
      </c>
      <c r="AH10"/>
    </row>
    <row r="11" spans="1:34" x14ac:dyDescent="0.25">
      <c r="A11" t="s">
        <v>120</v>
      </c>
      <c r="B11" t="s">
        <v>59</v>
      </c>
      <c r="C11" t="s">
        <v>94</v>
      </c>
      <c r="D11" t="s">
        <v>104</v>
      </c>
      <c r="E11" s="32">
        <v>60.155555555555559</v>
      </c>
      <c r="F11" s="32">
        <v>4.7977521241226446</v>
      </c>
      <c r="G11" s="32">
        <v>4.7977521241226446</v>
      </c>
      <c r="H11" s="32">
        <v>0.94570188400443278</v>
      </c>
      <c r="I11" s="32">
        <v>0.94570188400443278</v>
      </c>
      <c r="J11" s="32">
        <v>288.61144444444443</v>
      </c>
      <c r="K11" s="32">
        <v>288.61144444444443</v>
      </c>
      <c r="L11" s="32">
        <v>56.889222222222216</v>
      </c>
      <c r="M11" s="32">
        <v>56.889222222222216</v>
      </c>
      <c r="N11" s="32">
        <v>0</v>
      </c>
      <c r="O11" s="32">
        <v>0</v>
      </c>
      <c r="P11" s="32">
        <v>44.75</v>
      </c>
      <c r="Q11" s="32">
        <v>44.75</v>
      </c>
      <c r="R11" s="32">
        <v>0</v>
      </c>
      <c r="S11" s="32">
        <v>186.97222222222223</v>
      </c>
      <c r="T11" s="32">
        <v>186.97222222222223</v>
      </c>
      <c r="U11" s="32">
        <v>0</v>
      </c>
      <c r="V11" s="32">
        <v>0</v>
      </c>
      <c r="W11" s="32">
        <v>23.494444444444444</v>
      </c>
      <c r="X11" s="32">
        <v>0</v>
      </c>
      <c r="Y11" s="32">
        <v>0</v>
      </c>
      <c r="Z11" s="32">
        <v>0</v>
      </c>
      <c r="AA11" s="32">
        <v>23.494444444444444</v>
      </c>
      <c r="AB11" s="32">
        <v>0</v>
      </c>
      <c r="AC11" s="32">
        <v>0</v>
      </c>
      <c r="AD11" s="32">
        <v>0</v>
      </c>
      <c r="AE11" s="32">
        <v>0</v>
      </c>
      <c r="AF11" t="s">
        <v>16</v>
      </c>
      <c r="AG11">
        <v>9</v>
      </c>
      <c r="AH11"/>
    </row>
    <row r="12" spans="1:34" x14ac:dyDescent="0.25">
      <c r="A12" t="s">
        <v>120</v>
      </c>
      <c r="B12" t="s">
        <v>79</v>
      </c>
      <c r="C12" t="s">
        <v>102</v>
      </c>
      <c r="D12" t="s">
        <v>106</v>
      </c>
      <c r="E12" s="32">
        <v>47.766666666666666</v>
      </c>
      <c r="F12" s="32">
        <v>4.098725284949988</v>
      </c>
      <c r="G12" s="32">
        <v>3.6291974877878577</v>
      </c>
      <c r="H12" s="32">
        <v>1.7455803675273318</v>
      </c>
      <c r="I12" s="32">
        <v>1.2760525703652013</v>
      </c>
      <c r="J12" s="32">
        <v>195.78244444444442</v>
      </c>
      <c r="K12" s="32">
        <v>173.35466666666667</v>
      </c>
      <c r="L12" s="32">
        <v>83.380555555555546</v>
      </c>
      <c r="M12" s="32">
        <v>60.952777777777776</v>
      </c>
      <c r="N12" s="32">
        <v>16.916666666666668</v>
      </c>
      <c r="O12" s="32">
        <v>5.5111111111111111</v>
      </c>
      <c r="P12" s="32">
        <v>20.972222222222221</v>
      </c>
      <c r="Q12" s="32">
        <v>20.972222222222221</v>
      </c>
      <c r="R12" s="32">
        <v>0</v>
      </c>
      <c r="S12" s="32">
        <v>91.429666666666662</v>
      </c>
      <c r="T12" s="32">
        <v>77.855555555555554</v>
      </c>
      <c r="U12" s="32">
        <v>13.574111111111112</v>
      </c>
      <c r="V12" s="32">
        <v>0</v>
      </c>
      <c r="W12" s="32">
        <v>0</v>
      </c>
      <c r="X12" s="32">
        <v>0</v>
      </c>
      <c r="Y12" s="32">
        <v>0</v>
      </c>
      <c r="Z12" s="32">
        <v>0</v>
      </c>
      <c r="AA12" s="32">
        <v>0</v>
      </c>
      <c r="AB12" s="32">
        <v>0</v>
      </c>
      <c r="AC12" s="32">
        <v>0</v>
      </c>
      <c r="AD12" s="32">
        <v>0</v>
      </c>
      <c r="AE12" s="32">
        <v>0</v>
      </c>
      <c r="AF12" t="s">
        <v>36</v>
      </c>
      <c r="AG12">
        <v>9</v>
      </c>
      <c r="AH12"/>
    </row>
    <row r="13" spans="1:34" x14ac:dyDescent="0.25">
      <c r="A13" t="s">
        <v>120</v>
      </c>
      <c r="B13" t="s">
        <v>46</v>
      </c>
      <c r="C13" t="s">
        <v>89</v>
      </c>
      <c r="D13" t="s">
        <v>105</v>
      </c>
      <c r="E13" s="32">
        <v>211.96666666666667</v>
      </c>
      <c r="F13" s="32">
        <v>4.6636132515594699</v>
      </c>
      <c r="G13" s="32">
        <v>4.3189442784504903</v>
      </c>
      <c r="H13" s="32">
        <v>1.1900193950830844</v>
      </c>
      <c r="I13" s="32">
        <v>0.88077265817476547</v>
      </c>
      <c r="J13" s="32">
        <v>988.53055555555557</v>
      </c>
      <c r="K13" s="32">
        <v>915.47222222222229</v>
      </c>
      <c r="L13" s="32">
        <v>252.24444444444447</v>
      </c>
      <c r="M13" s="32">
        <v>186.69444444444446</v>
      </c>
      <c r="N13" s="32">
        <v>63.861111111111114</v>
      </c>
      <c r="O13" s="32">
        <v>1.6888888888888889</v>
      </c>
      <c r="P13" s="32">
        <v>142.89444444444445</v>
      </c>
      <c r="Q13" s="32">
        <v>135.38611111111112</v>
      </c>
      <c r="R13" s="32">
        <v>7.5083333333333337</v>
      </c>
      <c r="S13" s="32">
        <v>593.39166666666665</v>
      </c>
      <c r="T13" s="32">
        <v>545.02222222222224</v>
      </c>
      <c r="U13" s="32">
        <v>48.369444444444447</v>
      </c>
      <c r="V13" s="32">
        <v>0</v>
      </c>
      <c r="W13" s="32">
        <v>59.480555555555554</v>
      </c>
      <c r="X13" s="32">
        <v>0</v>
      </c>
      <c r="Y13" s="32">
        <v>0</v>
      </c>
      <c r="Z13" s="32">
        <v>0</v>
      </c>
      <c r="AA13" s="32">
        <v>59.480555555555554</v>
      </c>
      <c r="AB13" s="32">
        <v>0</v>
      </c>
      <c r="AC13" s="32">
        <v>0</v>
      </c>
      <c r="AD13" s="32">
        <v>0</v>
      </c>
      <c r="AE13" s="32">
        <v>0</v>
      </c>
      <c r="AF13" t="s">
        <v>3</v>
      </c>
      <c r="AG13">
        <v>9</v>
      </c>
      <c r="AH13"/>
    </row>
    <row r="14" spans="1:34" x14ac:dyDescent="0.25">
      <c r="A14" t="s">
        <v>120</v>
      </c>
      <c r="B14" t="s">
        <v>74</v>
      </c>
      <c r="C14" t="s">
        <v>100</v>
      </c>
      <c r="D14" t="s">
        <v>105</v>
      </c>
      <c r="E14" s="32">
        <v>72.86666666666666</v>
      </c>
      <c r="F14" s="32">
        <v>4.0388838060384264</v>
      </c>
      <c r="G14" s="32">
        <v>3.5863449222323882</v>
      </c>
      <c r="H14" s="32">
        <v>0.83886093321134503</v>
      </c>
      <c r="I14" s="32">
        <v>0.47171393717596832</v>
      </c>
      <c r="J14" s="32">
        <v>294.3</v>
      </c>
      <c r="K14" s="32">
        <v>261.32499999999999</v>
      </c>
      <c r="L14" s="32">
        <v>61.125</v>
      </c>
      <c r="M14" s="32">
        <v>34.37222222222222</v>
      </c>
      <c r="N14" s="32">
        <v>26.752777777777776</v>
      </c>
      <c r="O14" s="32">
        <v>0</v>
      </c>
      <c r="P14" s="32">
        <v>63.797222222222224</v>
      </c>
      <c r="Q14" s="32">
        <v>57.575000000000003</v>
      </c>
      <c r="R14" s="32">
        <v>6.2222222222222223</v>
      </c>
      <c r="S14" s="32">
        <v>169.37777777777777</v>
      </c>
      <c r="T14" s="32">
        <v>163.83611111111111</v>
      </c>
      <c r="U14" s="32">
        <v>5.541666666666667</v>
      </c>
      <c r="V14" s="32">
        <v>0</v>
      </c>
      <c r="W14" s="32">
        <v>19.263888888888889</v>
      </c>
      <c r="X14" s="32">
        <v>0</v>
      </c>
      <c r="Y14" s="32">
        <v>0</v>
      </c>
      <c r="Z14" s="32">
        <v>0</v>
      </c>
      <c r="AA14" s="32">
        <v>19.263888888888889</v>
      </c>
      <c r="AB14" s="32">
        <v>0</v>
      </c>
      <c r="AC14" s="32">
        <v>0</v>
      </c>
      <c r="AD14" s="32">
        <v>0</v>
      </c>
      <c r="AE14" s="32">
        <v>0</v>
      </c>
      <c r="AF14" t="s">
        <v>31</v>
      </c>
      <c r="AG14">
        <v>9</v>
      </c>
      <c r="AH14"/>
    </row>
    <row r="15" spans="1:34" x14ac:dyDescent="0.25">
      <c r="A15" t="s">
        <v>120</v>
      </c>
      <c r="B15" t="s">
        <v>70</v>
      </c>
      <c r="C15" t="s">
        <v>90</v>
      </c>
      <c r="D15" t="s">
        <v>107</v>
      </c>
      <c r="E15" s="32">
        <v>31.944444444444443</v>
      </c>
      <c r="F15" s="32">
        <v>4.0654782608695657</v>
      </c>
      <c r="G15" s="32">
        <v>3.8174782608695654</v>
      </c>
      <c r="H15" s="32">
        <v>1.2062608695652177</v>
      </c>
      <c r="I15" s="32">
        <v>0.95826086956521739</v>
      </c>
      <c r="J15" s="32">
        <v>129.86944444444444</v>
      </c>
      <c r="K15" s="32">
        <v>121.94722222222222</v>
      </c>
      <c r="L15" s="32">
        <v>38.533333333333339</v>
      </c>
      <c r="M15" s="32">
        <v>30.611111111111111</v>
      </c>
      <c r="N15" s="32">
        <v>2.5083333333333333</v>
      </c>
      <c r="O15" s="32">
        <v>5.4138888888888888</v>
      </c>
      <c r="P15" s="32">
        <v>0</v>
      </c>
      <c r="Q15" s="32">
        <v>0</v>
      </c>
      <c r="R15" s="32">
        <v>0</v>
      </c>
      <c r="S15" s="32">
        <v>91.336111111111109</v>
      </c>
      <c r="T15" s="32">
        <v>86.191666666666663</v>
      </c>
      <c r="U15" s="32">
        <v>5.1444444444444448</v>
      </c>
      <c r="V15" s="32">
        <v>0</v>
      </c>
      <c r="W15" s="32">
        <v>25.386111111111113</v>
      </c>
      <c r="X15" s="32">
        <v>3.5055555555555555</v>
      </c>
      <c r="Y15" s="32">
        <v>0</v>
      </c>
      <c r="Z15" s="32">
        <v>0</v>
      </c>
      <c r="AA15" s="32">
        <v>0</v>
      </c>
      <c r="AB15" s="32">
        <v>0</v>
      </c>
      <c r="AC15" s="32">
        <v>21.880555555555556</v>
      </c>
      <c r="AD15" s="32">
        <v>0</v>
      </c>
      <c r="AE15" s="32">
        <v>0</v>
      </c>
      <c r="AF15" t="s">
        <v>27</v>
      </c>
      <c r="AG15">
        <v>9</v>
      </c>
      <c r="AH15"/>
    </row>
    <row r="16" spans="1:34" x14ac:dyDescent="0.25">
      <c r="A16" t="s">
        <v>120</v>
      </c>
      <c r="B16" t="s">
        <v>49</v>
      </c>
      <c r="C16" t="s">
        <v>90</v>
      </c>
      <c r="D16" t="s">
        <v>107</v>
      </c>
      <c r="E16" s="32">
        <v>262.64444444444445</v>
      </c>
      <c r="F16" s="32">
        <v>4.6320970471275071</v>
      </c>
      <c r="G16" s="32">
        <v>4.195381165919283</v>
      </c>
      <c r="H16" s="32">
        <v>1.5316287333953806</v>
      </c>
      <c r="I16" s="32">
        <v>1.1133852271765807</v>
      </c>
      <c r="J16" s="32">
        <v>1216.5945555555556</v>
      </c>
      <c r="K16" s="32">
        <v>1101.8935555555556</v>
      </c>
      <c r="L16" s="32">
        <v>402.27377777777787</v>
      </c>
      <c r="M16" s="32">
        <v>292.42444444444459</v>
      </c>
      <c r="N16" s="32">
        <v>104.93266666666659</v>
      </c>
      <c r="O16" s="32">
        <v>4.916666666666667</v>
      </c>
      <c r="P16" s="32">
        <v>41.32999999999997</v>
      </c>
      <c r="Q16" s="32">
        <v>36.478333333333303</v>
      </c>
      <c r="R16" s="32">
        <v>4.8516666666666657</v>
      </c>
      <c r="S16" s="32">
        <v>772.99077777777768</v>
      </c>
      <c r="T16" s="32">
        <v>707.0864444444444</v>
      </c>
      <c r="U16" s="32">
        <v>65.904333333333312</v>
      </c>
      <c r="V16" s="32">
        <v>0</v>
      </c>
      <c r="W16" s="32">
        <v>0.1</v>
      </c>
      <c r="X16" s="32">
        <v>0.1</v>
      </c>
      <c r="Y16" s="32">
        <v>0</v>
      </c>
      <c r="Z16" s="32">
        <v>0</v>
      </c>
      <c r="AA16" s="32">
        <v>0</v>
      </c>
      <c r="AB16" s="32">
        <v>0</v>
      </c>
      <c r="AC16" s="32">
        <v>0</v>
      </c>
      <c r="AD16" s="32">
        <v>0</v>
      </c>
      <c r="AE16" s="32">
        <v>0</v>
      </c>
      <c r="AF16" t="s">
        <v>6</v>
      </c>
      <c r="AG16">
        <v>9</v>
      </c>
      <c r="AH16"/>
    </row>
    <row r="17" spans="1:34" x14ac:dyDescent="0.25">
      <c r="A17" t="s">
        <v>120</v>
      </c>
      <c r="B17" t="s">
        <v>68</v>
      </c>
      <c r="C17" t="s">
        <v>90</v>
      </c>
      <c r="D17" t="s">
        <v>107</v>
      </c>
      <c r="E17" s="32">
        <v>27.255555555555556</v>
      </c>
      <c r="F17" s="32">
        <v>6.0376070118222582</v>
      </c>
      <c r="G17" s="32">
        <v>5.2387892376681604</v>
      </c>
      <c r="H17" s="32">
        <v>1.7124949041989401</v>
      </c>
      <c r="I17" s="32">
        <v>0.91367713004484308</v>
      </c>
      <c r="J17" s="32">
        <v>164.55833333333334</v>
      </c>
      <c r="K17" s="32">
        <v>142.7861111111111</v>
      </c>
      <c r="L17" s="32">
        <v>46.675000000000004</v>
      </c>
      <c r="M17" s="32">
        <v>24.902777777777779</v>
      </c>
      <c r="N17" s="32">
        <v>16.083333333333332</v>
      </c>
      <c r="O17" s="32">
        <v>5.6888888888888891</v>
      </c>
      <c r="P17" s="32">
        <v>17.827777777777779</v>
      </c>
      <c r="Q17" s="32">
        <v>17.827777777777779</v>
      </c>
      <c r="R17" s="32">
        <v>0</v>
      </c>
      <c r="S17" s="32">
        <v>100.05555555555556</v>
      </c>
      <c r="T17" s="32">
        <v>100.05555555555556</v>
      </c>
      <c r="U17" s="32">
        <v>0</v>
      </c>
      <c r="V17" s="32">
        <v>0</v>
      </c>
      <c r="W17" s="32">
        <v>0</v>
      </c>
      <c r="X17" s="32">
        <v>0</v>
      </c>
      <c r="Y17" s="32">
        <v>0</v>
      </c>
      <c r="Z17" s="32">
        <v>0</v>
      </c>
      <c r="AA17" s="32">
        <v>0</v>
      </c>
      <c r="AB17" s="32">
        <v>0</v>
      </c>
      <c r="AC17" s="32">
        <v>0</v>
      </c>
      <c r="AD17" s="32">
        <v>0</v>
      </c>
      <c r="AE17" s="32">
        <v>0</v>
      </c>
      <c r="AF17" t="s">
        <v>25</v>
      </c>
      <c r="AG17">
        <v>9</v>
      </c>
      <c r="AH17"/>
    </row>
    <row r="18" spans="1:34" x14ac:dyDescent="0.25">
      <c r="A18" t="s">
        <v>120</v>
      </c>
      <c r="B18" t="s">
        <v>60</v>
      </c>
      <c r="C18" t="s">
        <v>95</v>
      </c>
      <c r="D18" t="s">
        <v>107</v>
      </c>
      <c r="E18" s="32">
        <v>36.822222222222223</v>
      </c>
      <c r="F18" s="32">
        <v>3.8572721786360877</v>
      </c>
      <c r="G18" s="32">
        <v>2.8952293301146632</v>
      </c>
      <c r="H18" s="32">
        <v>1.1896680748340374</v>
      </c>
      <c r="I18" s="32">
        <v>0.22762522631261309</v>
      </c>
      <c r="J18" s="32">
        <v>142.03333333333327</v>
      </c>
      <c r="K18" s="32">
        <v>106.60877777777772</v>
      </c>
      <c r="L18" s="32">
        <v>43.806222222222225</v>
      </c>
      <c r="M18" s="32">
        <v>8.3816666666666642</v>
      </c>
      <c r="N18" s="32">
        <v>30.18011111111111</v>
      </c>
      <c r="O18" s="32">
        <v>5.2444444444444445</v>
      </c>
      <c r="P18" s="32">
        <v>10.378777777777785</v>
      </c>
      <c r="Q18" s="32">
        <v>10.378777777777785</v>
      </c>
      <c r="R18" s="32">
        <v>0</v>
      </c>
      <c r="S18" s="32">
        <v>87.848333333333272</v>
      </c>
      <c r="T18" s="32">
        <v>87.848333333333272</v>
      </c>
      <c r="U18" s="32">
        <v>0</v>
      </c>
      <c r="V18" s="32">
        <v>0</v>
      </c>
      <c r="W18" s="32">
        <v>3.3333333333333333E-2</v>
      </c>
      <c r="X18" s="32">
        <v>3.3333333333333333E-2</v>
      </c>
      <c r="Y18" s="32">
        <v>0</v>
      </c>
      <c r="Z18" s="32">
        <v>0</v>
      </c>
      <c r="AA18" s="32">
        <v>0</v>
      </c>
      <c r="AB18" s="32">
        <v>0</v>
      </c>
      <c r="AC18" s="32">
        <v>0</v>
      </c>
      <c r="AD18" s="32">
        <v>0</v>
      </c>
      <c r="AE18" s="32">
        <v>0</v>
      </c>
      <c r="AF18" t="s">
        <v>17</v>
      </c>
      <c r="AG18">
        <v>9</v>
      </c>
      <c r="AH18"/>
    </row>
    <row r="19" spans="1:34" x14ac:dyDescent="0.25">
      <c r="A19" t="s">
        <v>120</v>
      </c>
      <c r="B19" t="s">
        <v>43</v>
      </c>
      <c r="C19" t="s">
        <v>86</v>
      </c>
      <c r="D19" t="s">
        <v>104</v>
      </c>
      <c r="E19" s="32">
        <v>40.233333333333334</v>
      </c>
      <c r="F19" s="32">
        <v>4.3025131179232261</v>
      </c>
      <c r="G19" s="32">
        <v>4.3025131179232261</v>
      </c>
      <c r="H19" s="32">
        <v>1.0473073736536869</v>
      </c>
      <c r="I19" s="32">
        <v>1.0473073736536869</v>
      </c>
      <c r="J19" s="32">
        <v>173.10444444444445</v>
      </c>
      <c r="K19" s="32">
        <v>173.10444444444445</v>
      </c>
      <c r="L19" s="32">
        <v>42.13666666666667</v>
      </c>
      <c r="M19" s="32">
        <v>42.13666666666667</v>
      </c>
      <c r="N19" s="32">
        <v>0</v>
      </c>
      <c r="O19" s="32">
        <v>0</v>
      </c>
      <c r="P19" s="32">
        <v>25.466666666666665</v>
      </c>
      <c r="Q19" s="32">
        <v>25.466666666666665</v>
      </c>
      <c r="R19" s="32">
        <v>0</v>
      </c>
      <c r="S19" s="32">
        <v>105.50111111111111</v>
      </c>
      <c r="T19" s="32">
        <v>99.892777777777781</v>
      </c>
      <c r="U19" s="32">
        <v>5.6083333333333334</v>
      </c>
      <c r="V19" s="32">
        <v>0</v>
      </c>
      <c r="W19" s="32">
        <v>0.80833333333333335</v>
      </c>
      <c r="X19" s="32">
        <v>0</v>
      </c>
      <c r="Y19" s="32">
        <v>0</v>
      </c>
      <c r="Z19" s="32">
        <v>0</v>
      </c>
      <c r="AA19" s="32">
        <v>0.80833333333333335</v>
      </c>
      <c r="AB19" s="32">
        <v>0</v>
      </c>
      <c r="AC19" s="32">
        <v>0</v>
      </c>
      <c r="AD19" s="32">
        <v>0</v>
      </c>
      <c r="AE19" s="32">
        <v>0</v>
      </c>
      <c r="AF19" t="s">
        <v>0</v>
      </c>
      <c r="AG19">
        <v>9</v>
      </c>
      <c r="AH19"/>
    </row>
    <row r="20" spans="1:34" x14ac:dyDescent="0.25">
      <c r="A20" t="s">
        <v>120</v>
      </c>
      <c r="B20" t="s">
        <v>73</v>
      </c>
      <c r="C20" t="s">
        <v>90</v>
      </c>
      <c r="D20" t="s">
        <v>107</v>
      </c>
      <c r="E20" s="32">
        <v>10.633333333333333</v>
      </c>
      <c r="F20" s="32">
        <v>8.2033646812957191</v>
      </c>
      <c r="G20" s="32">
        <v>7.629801462904914</v>
      </c>
      <c r="H20" s="32">
        <v>2.8518495297805648</v>
      </c>
      <c r="I20" s="32">
        <v>2.2782863113897607</v>
      </c>
      <c r="J20" s="32">
        <v>87.229111111111138</v>
      </c>
      <c r="K20" s="32">
        <v>81.130222222222244</v>
      </c>
      <c r="L20" s="32">
        <v>30.324666666666673</v>
      </c>
      <c r="M20" s="32">
        <v>24.225777777777786</v>
      </c>
      <c r="N20" s="32">
        <v>4.3975555555555559</v>
      </c>
      <c r="O20" s="32">
        <v>1.701333333333332</v>
      </c>
      <c r="P20" s="32">
        <v>2.8144444444444447</v>
      </c>
      <c r="Q20" s="32">
        <v>2.8144444444444447</v>
      </c>
      <c r="R20" s="32">
        <v>0</v>
      </c>
      <c r="S20" s="32">
        <v>54.090000000000018</v>
      </c>
      <c r="T20" s="32">
        <v>54.090000000000018</v>
      </c>
      <c r="U20" s="32">
        <v>0</v>
      </c>
      <c r="V20" s="32">
        <v>0</v>
      </c>
      <c r="W20" s="32">
        <v>0</v>
      </c>
      <c r="X20" s="32">
        <v>0</v>
      </c>
      <c r="Y20" s="32">
        <v>0</v>
      </c>
      <c r="Z20" s="32">
        <v>0</v>
      </c>
      <c r="AA20" s="32">
        <v>0</v>
      </c>
      <c r="AB20" s="32">
        <v>0</v>
      </c>
      <c r="AC20" s="32">
        <v>0</v>
      </c>
      <c r="AD20" s="32">
        <v>0</v>
      </c>
      <c r="AE20" s="32">
        <v>0</v>
      </c>
      <c r="AF20" t="s">
        <v>30</v>
      </c>
      <c r="AG20">
        <v>9</v>
      </c>
      <c r="AH20"/>
    </row>
    <row r="21" spans="1:34" x14ac:dyDescent="0.25">
      <c r="A21" t="s">
        <v>120</v>
      </c>
      <c r="B21" t="s">
        <v>84</v>
      </c>
      <c r="C21" t="s">
        <v>90</v>
      </c>
      <c r="D21" t="s">
        <v>107</v>
      </c>
      <c r="E21" s="32">
        <v>30.244444444444444</v>
      </c>
      <c r="F21" s="32">
        <v>6.6223034533431298</v>
      </c>
      <c r="G21" s="32">
        <v>6.6223034533431298</v>
      </c>
      <c r="H21" s="32">
        <v>2.8283872152828802</v>
      </c>
      <c r="I21" s="32">
        <v>2.8283872152828802</v>
      </c>
      <c r="J21" s="32">
        <v>200.28788888888889</v>
      </c>
      <c r="K21" s="32">
        <v>200.28788888888889</v>
      </c>
      <c r="L21" s="32">
        <v>85.542999999999992</v>
      </c>
      <c r="M21" s="32">
        <v>85.542999999999992</v>
      </c>
      <c r="N21" s="32">
        <v>0</v>
      </c>
      <c r="O21" s="32">
        <v>0</v>
      </c>
      <c r="P21" s="32">
        <v>0</v>
      </c>
      <c r="Q21" s="32">
        <v>0</v>
      </c>
      <c r="R21" s="32">
        <v>0</v>
      </c>
      <c r="S21" s="32">
        <v>114.74488888888889</v>
      </c>
      <c r="T21" s="32">
        <v>114.74488888888889</v>
      </c>
      <c r="U21" s="32">
        <v>0</v>
      </c>
      <c r="V21" s="32">
        <v>0</v>
      </c>
      <c r="W21" s="32">
        <v>0</v>
      </c>
      <c r="X21" s="32">
        <v>0</v>
      </c>
      <c r="Y21" s="32">
        <v>0</v>
      </c>
      <c r="Z21" s="32">
        <v>0</v>
      </c>
      <c r="AA21" s="32">
        <v>0</v>
      </c>
      <c r="AB21" s="32">
        <v>0</v>
      </c>
      <c r="AC21" s="32">
        <v>0</v>
      </c>
      <c r="AD21" s="32">
        <v>0</v>
      </c>
      <c r="AE21" s="32">
        <v>0</v>
      </c>
      <c r="AF21" t="s">
        <v>41</v>
      </c>
      <c r="AG21">
        <v>9</v>
      </c>
      <c r="AH21"/>
    </row>
    <row r="22" spans="1:34" x14ac:dyDescent="0.25">
      <c r="A22" t="s">
        <v>120</v>
      </c>
      <c r="B22" t="s">
        <v>71</v>
      </c>
      <c r="C22" t="s">
        <v>98</v>
      </c>
      <c r="D22" t="s">
        <v>107</v>
      </c>
      <c r="E22" s="32">
        <v>77.955555555555549</v>
      </c>
      <c r="F22" s="32">
        <v>3.9906912770809582</v>
      </c>
      <c r="G22" s="32">
        <v>3.6334549600912203</v>
      </c>
      <c r="H22" s="32">
        <v>1.7406641961231475</v>
      </c>
      <c r="I22" s="32">
        <v>1.3834278791334096</v>
      </c>
      <c r="J22" s="32">
        <v>311.09655555555554</v>
      </c>
      <c r="K22" s="32">
        <v>283.24799999999999</v>
      </c>
      <c r="L22" s="32">
        <v>135.69444444444446</v>
      </c>
      <c r="M22" s="32">
        <v>107.84588888888889</v>
      </c>
      <c r="N22" s="32">
        <v>22.159666666666659</v>
      </c>
      <c r="O22" s="32">
        <v>5.6888888888888891</v>
      </c>
      <c r="P22" s="32">
        <v>27.762555555555551</v>
      </c>
      <c r="Q22" s="32">
        <v>27.762555555555551</v>
      </c>
      <c r="R22" s="32">
        <v>0</v>
      </c>
      <c r="S22" s="32">
        <v>147.63955555555555</v>
      </c>
      <c r="T22" s="32">
        <v>140.99877777777778</v>
      </c>
      <c r="U22" s="32">
        <v>6.6407777777777763</v>
      </c>
      <c r="V22" s="32">
        <v>0</v>
      </c>
      <c r="W22" s="32">
        <v>0</v>
      </c>
      <c r="X22" s="32">
        <v>0</v>
      </c>
      <c r="Y22" s="32">
        <v>0</v>
      </c>
      <c r="Z22" s="32">
        <v>0</v>
      </c>
      <c r="AA22" s="32">
        <v>0</v>
      </c>
      <c r="AB22" s="32">
        <v>0</v>
      </c>
      <c r="AC22" s="32">
        <v>0</v>
      </c>
      <c r="AD22" s="32">
        <v>0</v>
      </c>
      <c r="AE22" s="32">
        <v>0</v>
      </c>
      <c r="AF22" t="s">
        <v>28</v>
      </c>
      <c r="AG22">
        <v>9</v>
      </c>
      <c r="AH22"/>
    </row>
    <row r="23" spans="1:34" x14ac:dyDescent="0.25">
      <c r="A23" t="s">
        <v>120</v>
      </c>
      <c r="B23" t="s">
        <v>83</v>
      </c>
      <c r="C23" t="s">
        <v>90</v>
      </c>
      <c r="D23" t="s">
        <v>107</v>
      </c>
      <c r="E23" s="32">
        <v>41.655555555555559</v>
      </c>
      <c r="F23" s="32">
        <v>4.6236596425713516</v>
      </c>
      <c r="G23" s="32">
        <v>4.1263536943184835</v>
      </c>
      <c r="H23" s="32">
        <v>1.742651373699653</v>
      </c>
      <c r="I23" s="32">
        <v>1.3705521472392637</v>
      </c>
      <c r="J23" s="32">
        <v>192.60111111111109</v>
      </c>
      <c r="K23" s="32">
        <v>171.88555555555553</v>
      </c>
      <c r="L23" s="32">
        <v>72.591111111111104</v>
      </c>
      <c r="M23" s="32">
        <v>57.091111111111111</v>
      </c>
      <c r="N23" s="32">
        <v>10.522222222222222</v>
      </c>
      <c r="O23" s="32">
        <v>4.9777777777777779</v>
      </c>
      <c r="P23" s="32">
        <v>23.851666666666663</v>
      </c>
      <c r="Q23" s="32">
        <v>18.636111111111106</v>
      </c>
      <c r="R23" s="32">
        <v>5.2155555555555573</v>
      </c>
      <c r="S23" s="32">
        <v>96.158333333333317</v>
      </c>
      <c r="T23" s="32">
        <v>96.158333333333317</v>
      </c>
      <c r="U23" s="32">
        <v>0</v>
      </c>
      <c r="V23" s="32">
        <v>0</v>
      </c>
      <c r="W23" s="32">
        <v>20.623333333333338</v>
      </c>
      <c r="X23" s="32">
        <v>7.4500000000000028</v>
      </c>
      <c r="Y23" s="32">
        <v>0</v>
      </c>
      <c r="Z23" s="32">
        <v>0</v>
      </c>
      <c r="AA23" s="32">
        <v>10.43888888888889</v>
      </c>
      <c r="AB23" s="32">
        <v>0</v>
      </c>
      <c r="AC23" s="32">
        <v>2.7344444444444451</v>
      </c>
      <c r="AD23" s="32">
        <v>0</v>
      </c>
      <c r="AE23" s="32">
        <v>0</v>
      </c>
      <c r="AF23" t="s">
        <v>40</v>
      </c>
      <c r="AG23">
        <v>9</v>
      </c>
      <c r="AH23"/>
    </row>
    <row r="24" spans="1:34" x14ac:dyDescent="0.25">
      <c r="A24" t="s">
        <v>120</v>
      </c>
      <c r="B24" t="s">
        <v>78</v>
      </c>
      <c r="C24" t="s">
        <v>92</v>
      </c>
      <c r="D24" t="s">
        <v>106</v>
      </c>
      <c r="E24" s="32">
        <v>41.8</v>
      </c>
      <c r="F24" s="32">
        <v>3.8766852737905366</v>
      </c>
      <c r="G24" s="32">
        <v>3.6626820839978733</v>
      </c>
      <c r="H24" s="32">
        <v>1.2334795321637428</v>
      </c>
      <c r="I24" s="32">
        <v>1.0194763423710793</v>
      </c>
      <c r="J24" s="32">
        <v>162.04544444444443</v>
      </c>
      <c r="K24" s="32">
        <v>153.10011111111109</v>
      </c>
      <c r="L24" s="32">
        <v>51.559444444444445</v>
      </c>
      <c r="M24" s="32">
        <v>42.614111111111114</v>
      </c>
      <c r="N24" s="32">
        <v>5.1831111111111117</v>
      </c>
      <c r="O24" s="32">
        <v>3.7622222222222206</v>
      </c>
      <c r="P24" s="32">
        <v>5.2115555555555559</v>
      </c>
      <c r="Q24" s="32">
        <v>5.2115555555555559</v>
      </c>
      <c r="R24" s="32">
        <v>0</v>
      </c>
      <c r="S24" s="32">
        <v>105.27444444444441</v>
      </c>
      <c r="T24" s="32">
        <v>100.28255555555552</v>
      </c>
      <c r="U24" s="32">
        <v>0</v>
      </c>
      <c r="V24" s="32">
        <v>4.991888888888889</v>
      </c>
      <c r="W24" s="32">
        <v>0.52777777777777779</v>
      </c>
      <c r="X24" s="32">
        <v>0.52777777777777779</v>
      </c>
      <c r="Y24" s="32">
        <v>0</v>
      </c>
      <c r="Z24" s="32">
        <v>0</v>
      </c>
      <c r="AA24" s="32">
        <v>0</v>
      </c>
      <c r="AB24" s="32">
        <v>0</v>
      </c>
      <c r="AC24" s="32">
        <v>0</v>
      </c>
      <c r="AD24" s="32">
        <v>0</v>
      </c>
      <c r="AE24" s="32">
        <v>0</v>
      </c>
      <c r="AF24" t="s">
        <v>35</v>
      </c>
      <c r="AG24">
        <v>9</v>
      </c>
      <c r="AH24"/>
    </row>
    <row r="25" spans="1:34" x14ac:dyDescent="0.25">
      <c r="A25" t="s">
        <v>120</v>
      </c>
      <c r="B25" t="s">
        <v>55</v>
      </c>
      <c r="C25" t="s">
        <v>92</v>
      </c>
      <c r="D25" t="s">
        <v>106</v>
      </c>
      <c r="E25" s="32">
        <v>20.288888888888888</v>
      </c>
      <c r="F25" s="32">
        <v>4.5366922234392115</v>
      </c>
      <c r="G25" s="32">
        <v>4.3261226725082143</v>
      </c>
      <c r="H25" s="32">
        <v>1.3362541073384446</v>
      </c>
      <c r="I25" s="32">
        <v>1.125684556407448</v>
      </c>
      <c r="J25" s="32">
        <v>92.044444444444451</v>
      </c>
      <c r="K25" s="32">
        <v>87.772222222222211</v>
      </c>
      <c r="L25" s="32">
        <v>27.111111111111111</v>
      </c>
      <c r="M25" s="32">
        <v>22.838888888888889</v>
      </c>
      <c r="N25" s="32">
        <v>4.2722222222222221</v>
      </c>
      <c r="O25" s="32">
        <v>0</v>
      </c>
      <c r="P25" s="32">
        <v>14.588888888888889</v>
      </c>
      <c r="Q25" s="32">
        <v>14.588888888888889</v>
      </c>
      <c r="R25" s="32">
        <v>0</v>
      </c>
      <c r="S25" s="32">
        <v>50.344444444444441</v>
      </c>
      <c r="T25" s="32">
        <v>50.344444444444441</v>
      </c>
      <c r="U25" s="32">
        <v>0</v>
      </c>
      <c r="V25" s="32">
        <v>0</v>
      </c>
      <c r="W25" s="32">
        <v>0</v>
      </c>
      <c r="X25" s="32">
        <v>0</v>
      </c>
      <c r="Y25" s="32">
        <v>0</v>
      </c>
      <c r="Z25" s="32">
        <v>0</v>
      </c>
      <c r="AA25" s="32">
        <v>0</v>
      </c>
      <c r="AB25" s="32">
        <v>0</v>
      </c>
      <c r="AC25" s="32">
        <v>0</v>
      </c>
      <c r="AD25" s="32">
        <v>0</v>
      </c>
      <c r="AE25" s="32">
        <v>0</v>
      </c>
      <c r="AF25" t="s">
        <v>12</v>
      </c>
      <c r="AG25">
        <v>9</v>
      </c>
      <c r="AH25"/>
    </row>
    <row r="26" spans="1:34" x14ac:dyDescent="0.25">
      <c r="A26" t="s">
        <v>120</v>
      </c>
      <c r="B26" t="s">
        <v>57</v>
      </c>
      <c r="C26" t="s">
        <v>90</v>
      </c>
      <c r="D26" t="s">
        <v>107</v>
      </c>
      <c r="E26" s="32">
        <v>131.27777777777777</v>
      </c>
      <c r="F26" s="32">
        <v>3.5904308082945406</v>
      </c>
      <c r="G26" s="32">
        <v>3.1741388066017775</v>
      </c>
      <c r="H26" s="32">
        <v>1.3237291578501909</v>
      </c>
      <c r="I26" s="32">
        <v>0.90743715615742715</v>
      </c>
      <c r="J26" s="32">
        <v>471.34377777777775</v>
      </c>
      <c r="K26" s="32">
        <v>416.69388888888886</v>
      </c>
      <c r="L26" s="32">
        <v>173.77622222222226</v>
      </c>
      <c r="M26" s="32">
        <v>119.12633333333335</v>
      </c>
      <c r="N26" s="32">
        <v>48.961000000000006</v>
      </c>
      <c r="O26" s="32">
        <v>5.6888888888888891</v>
      </c>
      <c r="P26" s="32">
        <v>35.972555555555545</v>
      </c>
      <c r="Q26" s="32">
        <v>35.972555555555545</v>
      </c>
      <c r="R26" s="32">
        <v>0</v>
      </c>
      <c r="S26" s="32">
        <v>261.59499999999997</v>
      </c>
      <c r="T26" s="32">
        <v>261.59499999999997</v>
      </c>
      <c r="U26" s="32">
        <v>0</v>
      </c>
      <c r="V26" s="32">
        <v>0</v>
      </c>
      <c r="W26" s="32">
        <v>13.2</v>
      </c>
      <c r="X26" s="32">
        <v>4.1333333333333337</v>
      </c>
      <c r="Y26" s="32">
        <v>1.9555555555555555</v>
      </c>
      <c r="Z26" s="32">
        <v>0</v>
      </c>
      <c r="AA26" s="32">
        <v>0</v>
      </c>
      <c r="AB26" s="32">
        <v>0</v>
      </c>
      <c r="AC26" s="32">
        <v>7.1111111111111107</v>
      </c>
      <c r="AD26" s="32">
        <v>0</v>
      </c>
      <c r="AE26" s="32">
        <v>0</v>
      </c>
      <c r="AF26" t="s">
        <v>14</v>
      </c>
      <c r="AG26">
        <v>9</v>
      </c>
      <c r="AH26"/>
    </row>
    <row r="27" spans="1:34" x14ac:dyDescent="0.25">
      <c r="A27" t="s">
        <v>120</v>
      </c>
      <c r="B27" t="s">
        <v>44</v>
      </c>
      <c r="C27" t="s">
        <v>87</v>
      </c>
      <c r="D27" t="s">
        <v>105</v>
      </c>
      <c r="E27" s="32">
        <v>80.666666666666671</v>
      </c>
      <c r="F27" s="32">
        <v>4.8493002754820935</v>
      </c>
      <c r="G27" s="32">
        <v>4.2612837465564741</v>
      </c>
      <c r="H27" s="32">
        <v>1.6621900826446281</v>
      </c>
      <c r="I27" s="32">
        <v>1.0741735537190082</v>
      </c>
      <c r="J27" s="32">
        <v>391.17688888888887</v>
      </c>
      <c r="K27" s="32">
        <v>343.74355555555559</v>
      </c>
      <c r="L27" s="32">
        <v>134.08333333333334</v>
      </c>
      <c r="M27" s="32">
        <v>86.65</v>
      </c>
      <c r="N27" s="32">
        <v>41.922222222222224</v>
      </c>
      <c r="O27" s="32">
        <v>5.5111111111111111</v>
      </c>
      <c r="P27" s="32">
        <v>0</v>
      </c>
      <c r="Q27" s="32">
        <v>0</v>
      </c>
      <c r="R27" s="32">
        <v>0</v>
      </c>
      <c r="S27" s="32">
        <v>257.09355555555555</v>
      </c>
      <c r="T27" s="32">
        <v>249.63799999999998</v>
      </c>
      <c r="U27" s="32">
        <v>7.4555555555555557</v>
      </c>
      <c r="V27" s="32">
        <v>0</v>
      </c>
      <c r="W27" s="32">
        <v>85.166666666666671</v>
      </c>
      <c r="X27" s="32">
        <v>7.4833333333333334</v>
      </c>
      <c r="Y27" s="32">
        <v>0</v>
      </c>
      <c r="Z27" s="32">
        <v>0</v>
      </c>
      <c r="AA27" s="32">
        <v>0</v>
      </c>
      <c r="AB27" s="32">
        <v>0</v>
      </c>
      <c r="AC27" s="32">
        <v>77.683333333333337</v>
      </c>
      <c r="AD27" s="32">
        <v>0</v>
      </c>
      <c r="AE27" s="32">
        <v>0</v>
      </c>
      <c r="AF27" t="s">
        <v>1</v>
      </c>
      <c r="AG27">
        <v>9</v>
      </c>
      <c r="AH27"/>
    </row>
    <row r="28" spans="1:34" x14ac:dyDescent="0.25">
      <c r="A28" t="s">
        <v>120</v>
      </c>
      <c r="B28" t="s">
        <v>75</v>
      </c>
      <c r="C28" t="s">
        <v>101</v>
      </c>
      <c r="D28" t="s">
        <v>107</v>
      </c>
      <c r="E28" s="32">
        <v>28.533333333333335</v>
      </c>
      <c r="F28" s="32">
        <v>10.329217289719626</v>
      </c>
      <c r="G28" s="32">
        <v>9.9503232087227413</v>
      </c>
      <c r="H28" s="32">
        <v>5.8425584112149531</v>
      </c>
      <c r="I28" s="32">
        <v>5.4636643302180676</v>
      </c>
      <c r="J28" s="32">
        <v>294.72700000000003</v>
      </c>
      <c r="K28" s="32">
        <v>283.9158888888889</v>
      </c>
      <c r="L28" s="32">
        <v>166.70766666666668</v>
      </c>
      <c r="M28" s="32">
        <v>155.89655555555555</v>
      </c>
      <c r="N28" s="32">
        <v>0.58888888888888891</v>
      </c>
      <c r="O28" s="32">
        <v>10.222222222222221</v>
      </c>
      <c r="P28" s="32">
        <v>0</v>
      </c>
      <c r="Q28" s="32">
        <v>0</v>
      </c>
      <c r="R28" s="32">
        <v>0</v>
      </c>
      <c r="S28" s="32">
        <v>128.01933333333335</v>
      </c>
      <c r="T28" s="32">
        <v>128.01933333333335</v>
      </c>
      <c r="U28" s="32">
        <v>0</v>
      </c>
      <c r="V28" s="32">
        <v>0</v>
      </c>
      <c r="W28" s="32">
        <v>79.935555555555553</v>
      </c>
      <c r="X28" s="32">
        <v>33.774333333333331</v>
      </c>
      <c r="Y28" s="32">
        <v>0.58888888888888891</v>
      </c>
      <c r="Z28" s="32">
        <v>0</v>
      </c>
      <c r="AA28" s="32">
        <v>0</v>
      </c>
      <c r="AB28" s="32">
        <v>0</v>
      </c>
      <c r="AC28" s="32">
        <v>45.572333333333333</v>
      </c>
      <c r="AD28" s="32">
        <v>0</v>
      </c>
      <c r="AE28" s="32">
        <v>0</v>
      </c>
      <c r="AF28" t="s">
        <v>32</v>
      </c>
      <c r="AG28">
        <v>9</v>
      </c>
      <c r="AH28"/>
    </row>
    <row r="29" spans="1:34" x14ac:dyDescent="0.25">
      <c r="A29" t="s">
        <v>120</v>
      </c>
      <c r="B29" t="s">
        <v>48</v>
      </c>
      <c r="C29" t="s">
        <v>90</v>
      </c>
      <c r="D29" t="s">
        <v>107</v>
      </c>
      <c r="E29" s="32">
        <v>83.222222222222229</v>
      </c>
      <c r="F29" s="32">
        <v>5.2184045393858458</v>
      </c>
      <c r="G29" s="32">
        <v>4.8690053404539366</v>
      </c>
      <c r="H29" s="32">
        <v>2.1986048064085444</v>
      </c>
      <c r="I29" s="32">
        <v>1.8492056074766352</v>
      </c>
      <c r="J29" s="32">
        <v>434.28722222222211</v>
      </c>
      <c r="K29" s="32">
        <v>405.20944444444433</v>
      </c>
      <c r="L29" s="32">
        <v>182.97277777777776</v>
      </c>
      <c r="M29" s="32">
        <v>153.89499999999998</v>
      </c>
      <c r="N29" s="32">
        <v>24.366666666666667</v>
      </c>
      <c r="O29" s="32">
        <v>4.7111111111111112</v>
      </c>
      <c r="P29" s="32">
        <v>4.9777777777777779</v>
      </c>
      <c r="Q29" s="32">
        <v>4.9777777777777779</v>
      </c>
      <c r="R29" s="32">
        <v>0</v>
      </c>
      <c r="S29" s="32">
        <v>246.33666666666659</v>
      </c>
      <c r="T29" s="32">
        <v>246.33666666666659</v>
      </c>
      <c r="U29" s="32">
        <v>0</v>
      </c>
      <c r="V29" s="32">
        <v>0</v>
      </c>
      <c r="W29" s="32">
        <v>0</v>
      </c>
      <c r="X29" s="32">
        <v>0</v>
      </c>
      <c r="Y29" s="32">
        <v>0</v>
      </c>
      <c r="Z29" s="32">
        <v>0</v>
      </c>
      <c r="AA29" s="32">
        <v>0</v>
      </c>
      <c r="AB29" s="32">
        <v>0</v>
      </c>
      <c r="AC29" s="32">
        <v>0</v>
      </c>
      <c r="AD29" s="32">
        <v>0</v>
      </c>
      <c r="AE29" s="32">
        <v>0</v>
      </c>
      <c r="AF29" t="s">
        <v>5</v>
      </c>
      <c r="AG29">
        <v>9</v>
      </c>
      <c r="AH29"/>
    </row>
    <row r="30" spans="1:34" x14ac:dyDescent="0.25">
      <c r="A30" t="s">
        <v>120</v>
      </c>
      <c r="B30" t="s">
        <v>62</v>
      </c>
      <c r="C30" t="s">
        <v>86</v>
      </c>
      <c r="D30" t="s">
        <v>104</v>
      </c>
      <c r="E30" s="32">
        <v>193.1888888888889</v>
      </c>
      <c r="F30" s="32">
        <v>3.1819635359751546</v>
      </c>
      <c r="G30" s="32">
        <v>3.0343848852591022</v>
      </c>
      <c r="H30" s="32">
        <v>0.78510036233967917</v>
      </c>
      <c r="I30" s="32">
        <v>0.63752171162362681</v>
      </c>
      <c r="J30" s="32">
        <v>614.72000000000014</v>
      </c>
      <c r="K30" s="32">
        <v>586.20944444444456</v>
      </c>
      <c r="L30" s="32">
        <v>151.67266666666669</v>
      </c>
      <c r="M30" s="32">
        <v>123.16211111111112</v>
      </c>
      <c r="N30" s="32">
        <v>22.643888888888888</v>
      </c>
      <c r="O30" s="32">
        <v>5.8666666666666663</v>
      </c>
      <c r="P30" s="32">
        <v>86.757111111111101</v>
      </c>
      <c r="Q30" s="32">
        <v>86.757111111111101</v>
      </c>
      <c r="R30" s="32">
        <v>0</v>
      </c>
      <c r="S30" s="32">
        <v>376.29022222222233</v>
      </c>
      <c r="T30" s="32">
        <v>375.13655555555567</v>
      </c>
      <c r="U30" s="32">
        <v>1.1536666666666668</v>
      </c>
      <c r="V30" s="32">
        <v>0</v>
      </c>
      <c r="W30" s="32">
        <v>0</v>
      </c>
      <c r="X30" s="32">
        <v>0</v>
      </c>
      <c r="Y30" s="32">
        <v>0</v>
      </c>
      <c r="Z30" s="32">
        <v>0</v>
      </c>
      <c r="AA30" s="32">
        <v>0</v>
      </c>
      <c r="AB30" s="32">
        <v>0</v>
      </c>
      <c r="AC30" s="32">
        <v>0</v>
      </c>
      <c r="AD30" s="32">
        <v>0</v>
      </c>
      <c r="AE30" s="32">
        <v>0</v>
      </c>
      <c r="AF30" t="s">
        <v>19</v>
      </c>
      <c r="AG30">
        <v>9</v>
      </c>
      <c r="AH30"/>
    </row>
    <row r="31" spans="1:34" x14ac:dyDescent="0.25">
      <c r="A31" t="s">
        <v>120</v>
      </c>
      <c r="B31" t="s">
        <v>72</v>
      </c>
      <c r="C31" t="s">
        <v>99</v>
      </c>
      <c r="D31" t="s">
        <v>104</v>
      </c>
      <c r="E31" s="32">
        <v>57.6</v>
      </c>
      <c r="F31" s="32">
        <v>3.2177527006172841</v>
      </c>
      <c r="G31" s="32">
        <v>3.00157600308642</v>
      </c>
      <c r="H31" s="32">
        <v>0.65544174382716036</v>
      </c>
      <c r="I31" s="32">
        <v>0.52380594135802461</v>
      </c>
      <c r="J31" s="32">
        <v>185.34255555555558</v>
      </c>
      <c r="K31" s="32">
        <v>172.8907777777778</v>
      </c>
      <c r="L31" s="32">
        <v>37.75344444444444</v>
      </c>
      <c r="M31" s="32">
        <v>30.17122222222222</v>
      </c>
      <c r="N31" s="32">
        <v>1.9822222222222223</v>
      </c>
      <c r="O31" s="32">
        <v>5.6</v>
      </c>
      <c r="P31" s="32">
        <v>43.756111111111117</v>
      </c>
      <c r="Q31" s="32">
        <v>38.88655555555556</v>
      </c>
      <c r="R31" s="32">
        <v>4.8695555555555563</v>
      </c>
      <c r="S31" s="32">
        <v>103.83300000000001</v>
      </c>
      <c r="T31" s="32">
        <v>95.940666666666687</v>
      </c>
      <c r="U31" s="32">
        <v>7.8923333333333323</v>
      </c>
      <c r="V31" s="32">
        <v>0</v>
      </c>
      <c r="W31" s="32">
        <v>0</v>
      </c>
      <c r="X31" s="32">
        <v>0</v>
      </c>
      <c r="Y31" s="32">
        <v>0</v>
      </c>
      <c r="Z31" s="32">
        <v>0</v>
      </c>
      <c r="AA31" s="32">
        <v>0</v>
      </c>
      <c r="AB31" s="32">
        <v>0</v>
      </c>
      <c r="AC31" s="32">
        <v>0</v>
      </c>
      <c r="AD31" s="32">
        <v>0</v>
      </c>
      <c r="AE31" s="32">
        <v>0</v>
      </c>
      <c r="AF31" t="s">
        <v>29</v>
      </c>
      <c r="AG31">
        <v>9</v>
      </c>
      <c r="AH31"/>
    </row>
    <row r="32" spans="1:34" x14ac:dyDescent="0.25">
      <c r="A32" t="s">
        <v>120</v>
      </c>
      <c r="B32" t="s">
        <v>63</v>
      </c>
      <c r="C32" t="s">
        <v>90</v>
      </c>
      <c r="D32" t="s">
        <v>107</v>
      </c>
      <c r="E32" s="32">
        <v>80.944444444444443</v>
      </c>
      <c r="F32" s="32">
        <v>3.8486575154426905</v>
      </c>
      <c r="G32" s="32">
        <v>3.6460878517501714</v>
      </c>
      <c r="H32" s="32">
        <v>0.98540837336993847</v>
      </c>
      <c r="I32" s="32">
        <v>0.78283870967741953</v>
      </c>
      <c r="J32" s="32">
        <v>311.52744444444443</v>
      </c>
      <c r="K32" s="32">
        <v>295.13055555555553</v>
      </c>
      <c r="L32" s="32">
        <v>79.76333333333335</v>
      </c>
      <c r="M32" s="32">
        <v>63.366444444444461</v>
      </c>
      <c r="N32" s="32">
        <v>11.146888888888888</v>
      </c>
      <c r="O32" s="32">
        <v>5.25</v>
      </c>
      <c r="P32" s="32">
        <v>29.928666666666661</v>
      </c>
      <c r="Q32" s="32">
        <v>29.928666666666661</v>
      </c>
      <c r="R32" s="32">
        <v>0</v>
      </c>
      <c r="S32" s="32">
        <v>201.83544444444442</v>
      </c>
      <c r="T32" s="32">
        <v>189.46611111111108</v>
      </c>
      <c r="U32" s="32">
        <v>12.369333333333335</v>
      </c>
      <c r="V32" s="32">
        <v>0</v>
      </c>
      <c r="W32" s="32">
        <v>4.4444444444444446E-2</v>
      </c>
      <c r="X32" s="32">
        <v>4.4444444444444446E-2</v>
      </c>
      <c r="Y32" s="32">
        <v>0</v>
      </c>
      <c r="Z32" s="32">
        <v>0</v>
      </c>
      <c r="AA32" s="32">
        <v>0</v>
      </c>
      <c r="AB32" s="32">
        <v>0</v>
      </c>
      <c r="AC32" s="32">
        <v>0</v>
      </c>
      <c r="AD32" s="32">
        <v>0</v>
      </c>
      <c r="AE32" s="32">
        <v>0</v>
      </c>
      <c r="AF32" t="s">
        <v>20</v>
      </c>
      <c r="AG32">
        <v>9</v>
      </c>
      <c r="AH32"/>
    </row>
    <row r="33" spans="1:34" x14ac:dyDescent="0.25">
      <c r="A33" t="s">
        <v>120</v>
      </c>
      <c r="B33" t="s">
        <v>47</v>
      </c>
      <c r="C33" t="s">
        <v>90</v>
      </c>
      <c r="D33" t="s">
        <v>107</v>
      </c>
      <c r="E33" s="32">
        <v>76.155555555555551</v>
      </c>
      <c r="F33" s="32">
        <v>4.6359206302888811</v>
      </c>
      <c r="G33" s="32">
        <v>4.3119346367084903</v>
      </c>
      <c r="H33" s="32">
        <v>1.8360665304931427</v>
      </c>
      <c r="I33" s="32">
        <v>1.5120805369127517</v>
      </c>
      <c r="J33" s="32">
        <v>353.05111111111103</v>
      </c>
      <c r="K33" s="32">
        <v>328.37777777777768</v>
      </c>
      <c r="L33" s="32">
        <v>139.82666666666665</v>
      </c>
      <c r="M33" s="32">
        <v>115.15333333333332</v>
      </c>
      <c r="N33" s="32">
        <v>19.251111111111111</v>
      </c>
      <c r="O33" s="32">
        <v>5.4222222222222225</v>
      </c>
      <c r="P33" s="32">
        <v>5.7677777777777779</v>
      </c>
      <c r="Q33" s="32">
        <v>5.7677777777777779</v>
      </c>
      <c r="R33" s="32">
        <v>0</v>
      </c>
      <c r="S33" s="32">
        <v>207.45666666666656</v>
      </c>
      <c r="T33" s="32">
        <v>207.45666666666656</v>
      </c>
      <c r="U33" s="32">
        <v>0</v>
      </c>
      <c r="V33" s="32">
        <v>0</v>
      </c>
      <c r="W33" s="32">
        <v>0</v>
      </c>
      <c r="X33" s="32">
        <v>0</v>
      </c>
      <c r="Y33" s="32">
        <v>0</v>
      </c>
      <c r="Z33" s="32">
        <v>0</v>
      </c>
      <c r="AA33" s="32">
        <v>0</v>
      </c>
      <c r="AB33" s="32">
        <v>0</v>
      </c>
      <c r="AC33" s="32">
        <v>0</v>
      </c>
      <c r="AD33" s="32">
        <v>0</v>
      </c>
      <c r="AE33" s="32">
        <v>0</v>
      </c>
      <c r="AF33" t="s">
        <v>4</v>
      </c>
      <c r="AG33">
        <v>9</v>
      </c>
      <c r="AH33"/>
    </row>
    <row r="34" spans="1:34" x14ac:dyDescent="0.25">
      <c r="A34" t="s">
        <v>120</v>
      </c>
      <c r="B34" t="s">
        <v>50</v>
      </c>
      <c r="C34" t="s">
        <v>90</v>
      </c>
      <c r="D34" t="s">
        <v>107</v>
      </c>
      <c r="E34" s="32">
        <v>91.611111111111114</v>
      </c>
      <c r="F34" s="32">
        <v>4.6255281989084294</v>
      </c>
      <c r="G34" s="32">
        <v>4.5692516676773804</v>
      </c>
      <c r="H34" s="32">
        <v>1.1232249848392963</v>
      </c>
      <c r="I34" s="32">
        <v>1.0669484536082474</v>
      </c>
      <c r="J34" s="32">
        <v>423.74977777777781</v>
      </c>
      <c r="K34" s="32">
        <v>418.59422222222224</v>
      </c>
      <c r="L34" s="32">
        <v>102.89988888888888</v>
      </c>
      <c r="M34" s="32">
        <v>97.74433333333333</v>
      </c>
      <c r="N34" s="32">
        <v>0</v>
      </c>
      <c r="O34" s="32">
        <v>5.1555555555555559</v>
      </c>
      <c r="P34" s="32">
        <v>40.169444444444444</v>
      </c>
      <c r="Q34" s="32">
        <v>40.169444444444444</v>
      </c>
      <c r="R34" s="32">
        <v>0</v>
      </c>
      <c r="S34" s="32">
        <v>280.68044444444445</v>
      </c>
      <c r="T34" s="32">
        <v>224.2526666666667</v>
      </c>
      <c r="U34" s="32">
        <v>56.427777777777777</v>
      </c>
      <c r="V34" s="32">
        <v>0</v>
      </c>
      <c r="W34" s="32">
        <v>12.904444444444444</v>
      </c>
      <c r="X34" s="32">
        <v>2.8026666666666671</v>
      </c>
      <c r="Y34" s="32">
        <v>0</v>
      </c>
      <c r="Z34" s="32">
        <v>0</v>
      </c>
      <c r="AA34" s="32">
        <v>1.5833333333333333</v>
      </c>
      <c r="AB34" s="32">
        <v>0</v>
      </c>
      <c r="AC34" s="32">
        <v>8.5184444444444445</v>
      </c>
      <c r="AD34" s="32">
        <v>0</v>
      </c>
      <c r="AE34" s="32">
        <v>0</v>
      </c>
      <c r="AF34" t="s">
        <v>7</v>
      </c>
      <c r="AG34">
        <v>9</v>
      </c>
      <c r="AH34"/>
    </row>
    <row r="35" spans="1:34" x14ac:dyDescent="0.25">
      <c r="A35" t="s">
        <v>120</v>
      </c>
      <c r="B35" t="s">
        <v>56</v>
      </c>
      <c r="C35" t="s">
        <v>90</v>
      </c>
      <c r="D35" t="s">
        <v>107</v>
      </c>
      <c r="E35" s="32">
        <v>69.188888888888883</v>
      </c>
      <c r="F35" s="32">
        <v>3.0496916653284081</v>
      </c>
      <c r="G35" s="32">
        <v>2.896653284085434</v>
      </c>
      <c r="H35" s="32">
        <v>0.94241368235105161</v>
      </c>
      <c r="I35" s="32">
        <v>0.80057009796049428</v>
      </c>
      <c r="J35" s="32">
        <v>211.00477777777772</v>
      </c>
      <c r="K35" s="32">
        <v>200.41622222222219</v>
      </c>
      <c r="L35" s="32">
        <v>65.20455555555553</v>
      </c>
      <c r="M35" s="32">
        <v>55.39055555555553</v>
      </c>
      <c r="N35" s="32">
        <v>5.3251111111111102</v>
      </c>
      <c r="O35" s="32">
        <v>4.4888888888888889</v>
      </c>
      <c r="P35" s="32">
        <v>15.361222222222214</v>
      </c>
      <c r="Q35" s="32">
        <v>14.586666666666659</v>
      </c>
      <c r="R35" s="32">
        <v>0.77455555555555544</v>
      </c>
      <c r="S35" s="32">
        <v>130.43899999999996</v>
      </c>
      <c r="T35" s="32">
        <v>114.3392222222222</v>
      </c>
      <c r="U35" s="32">
        <v>16.099777777777774</v>
      </c>
      <c r="V35" s="32">
        <v>0</v>
      </c>
      <c r="W35" s="32">
        <v>0</v>
      </c>
      <c r="X35" s="32">
        <v>0</v>
      </c>
      <c r="Y35" s="32">
        <v>0</v>
      </c>
      <c r="Z35" s="32">
        <v>0</v>
      </c>
      <c r="AA35" s="32">
        <v>0</v>
      </c>
      <c r="AB35" s="32">
        <v>0</v>
      </c>
      <c r="AC35" s="32">
        <v>0</v>
      </c>
      <c r="AD35" s="32">
        <v>0</v>
      </c>
      <c r="AE35" s="32">
        <v>0</v>
      </c>
      <c r="AF35" t="s">
        <v>13</v>
      </c>
      <c r="AG35">
        <v>9</v>
      </c>
      <c r="AH35"/>
    </row>
    <row r="36" spans="1:34" x14ac:dyDescent="0.25">
      <c r="A36" t="s">
        <v>120</v>
      </c>
      <c r="B36" t="s">
        <v>64</v>
      </c>
      <c r="C36" t="s">
        <v>90</v>
      </c>
      <c r="D36" t="s">
        <v>107</v>
      </c>
      <c r="E36" s="32">
        <v>61.177777777777777</v>
      </c>
      <c r="F36" s="32">
        <v>4.5525735561205964</v>
      </c>
      <c r="G36" s="32">
        <v>4.3639792953142029</v>
      </c>
      <c r="H36" s="32">
        <v>1.4038339992735203</v>
      </c>
      <c r="I36" s="32">
        <v>1.2152397384671272</v>
      </c>
      <c r="J36" s="32">
        <v>278.51633333333336</v>
      </c>
      <c r="K36" s="32">
        <v>266.97855555555554</v>
      </c>
      <c r="L36" s="32">
        <v>85.883444444444478</v>
      </c>
      <c r="M36" s="32">
        <v>74.345666666666688</v>
      </c>
      <c r="N36" s="32">
        <v>7.4933333333333332</v>
      </c>
      <c r="O36" s="32">
        <v>4.0444444444444443</v>
      </c>
      <c r="P36" s="32">
        <v>8.3987777777777772</v>
      </c>
      <c r="Q36" s="32">
        <v>8.3987777777777772</v>
      </c>
      <c r="R36" s="32">
        <v>0</v>
      </c>
      <c r="S36" s="32">
        <v>184.2341111111111</v>
      </c>
      <c r="T36" s="32">
        <v>184.2341111111111</v>
      </c>
      <c r="U36" s="32">
        <v>0</v>
      </c>
      <c r="V36" s="32">
        <v>0</v>
      </c>
      <c r="W36" s="32">
        <v>57.455555555555563</v>
      </c>
      <c r="X36" s="32">
        <v>10.815999999999999</v>
      </c>
      <c r="Y36" s="32">
        <v>1.2711111111111111</v>
      </c>
      <c r="Z36" s="32">
        <v>0</v>
      </c>
      <c r="AA36" s="32">
        <v>5.3821111111111115</v>
      </c>
      <c r="AB36" s="32">
        <v>0</v>
      </c>
      <c r="AC36" s="32">
        <v>39.986333333333341</v>
      </c>
      <c r="AD36" s="32">
        <v>0</v>
      </c>
      <c r="AE36" s="32">
        <v>0</v>
      </c>
      <c r="AF36" t="s">
        <v>21</v>
      </c>
      <c r="AG36">
        <v>9</v>
      </c>
      <c r="AH36"/>
    </row>
    <row r="37" spans="1:34" x14ac:dyDescent="0.25">
      <c r="A37" t="s">
        <v>120</v>
      </c>
      <c r="B37" t="s">
        <v>77</v>
      </c>
      <c r="C37" t="s">
        <v>90</v>
      </c>
      <c r="D37" t="s">
        <v>107</v>
      </c>
      <c r="E37" s="32">
        <v>78.977777777777774</v>
      </c>
      <c r="F37" s="32">
        <v>4.8729248733821047</v>
      </c>
      <c r="G37" s="32">
        <v>4.5794175576814862</v>
      </c>
      <c r="H37" s="32">
        <v>1.8621271806415307</v>
      </c>
      <c r="I37" s="32">
        <v>1.6170160382667418</v>
      </c>
      <c r="J37" s="32">
        <v>384.85277777777776</v>
      </c>
      <c r="K37" s="32">
        <v>361.67222222222222</v>
      </c>
      <c r="L37" s="32">
        <v>147.06666666666666</v>
      </c>
      <c r="M37" s="32">
        <v>127.70833333333333</v>
      </c>
      <c r="N37" s="32">
        <v>13.669444444444444</v>
      </c>
      <c r="O37" s="32">
        <v>5.6888888888888891</v>
      </c>
      <c r="P37" s="32">
        <v>3.8222222222222224</v>
      </c>
      <c r="Q37" s="32">
        <v>0</v>
      </c>
      <c r="R37" s="32">
        <v>3.8222222222222224</v>
      </c>
      <c r="S37" s="32">
        <v>233.9638888888889</v>
      </c>
      <c r="T37" s="32">
        <v>233.9638888888889</v>
      </c>
      <c r="U37" s="32">
        <v>0</v>
      </c>
      <c r="V37" s="32">
        <v>0</v>
      </c>
      <c r="W37" s="32">
        <v>34.327777777777776</v>
      </c>
      <c r="X37" s="32">
        <v>17.738888888888887</v>
      </c>
      <c r="Y37" s="32">
        <v>0</v>
      </c>
      <c r="Z37" s="32">
        <v>3.5555555555555554</v>
      </c>
      <c r="AA37" s="32">
        <v>0</v>
      </c>
      <c r="AB37" s="32">
        <v>0</v>
      </c>
      <c r="AC37" s="32">
        <v>13.033333333333333</v>
      </c>
      <c r="AD37" s="32">
        <v>0</v>
      </c>
      <c r="AE37" s="32">
        <v>0</v>
      </c>
      <c r="AF37" t="s">
        <v>34</v>
      </c>
      <c r="AG37">
        <v>9</v>
      </c>
      <c r="AH37"/>
    </row>
    <row r="38" spans="1:34" x14ac:dyDescent="0.25">
      <c r="A38" t="s">
        <v>120</v>
      </c>
      <c r="B38" t="s">
        <v>65</v>
      </c>
      <c r="C38" t="s">
        <v>96</v>
      </c>
      <c r="D38" t="s">
        <v>107</v>
      </c>
      <c r="E38" s="32">
        <v>72.333333333333329</v>
      </c>
      <c r="F38" s="32">
        <v>5.0820322580645163</v>
      </c>
      <c r="G38" s="32">
        <v>4.9465483870967741</v>
      </c>
      <c r="H38" s="32">
        <v>1.7601920122887866</v>
      </c>
      <c r="I38" s="32">
        <v>1.6247081413210447</v>
      </c>
      <c r="J38" s="32">
        <v>367.60033333333331</v>
      </c>
      <c r="K38" s="32">
        <v>357.8003333333333</v>
      </c>
      <c r="L38" s="32">
        <v>127.32055555555556</v>
      </c>
      <c r="M38" s="32">
        <v>117.52055555555556</v>
      </c>
      <c r="N38" s="32">
        <v>4.0222222222222221</v>
      </c>
      <c r="O38" s="32">
        <v>5.7777777777777777</v>
      </c>
      <c r="P38" s="32">
        <v>20.013000000000002</v>
      </c>
      <c r="Q38" s="32">
        <v>20.013000000000002</v>
      </c>
      <c r="R38" s="32">
        <v>0</v>
      </c>
      <c r="S38" s="32">
        <v>220.26677777777775</v>
      </c>
      <c r="T38" s="32">
        <v>216.67233333333331</v>
      </c>
      <c r="U38" s="32">
        <v>3.5944444444444446</v>
      </c>
      <c r="V38" s="32">
        <v>0</v>
      </c>
      <c r="W38" s="32">
        <v>71.86022222222222</v>
      </c>
      <c r="X38" s="32">
        <v>9.6066666666666656</v>
      </c>
      <c r="Y38" s="32">
        <v>3.1333333333333333</v>
      </c>
      <c r="Z38" s="32">
        <v>0</v>
      </c>
      <c r="AA38" s="32">
        <v>6.1296666666666662</v>
      </c>
      <c r="AB38" s="32">
        <v>0</v>
      </c>
      <c r="AC38" s="32">
        <v>49.396111111111104</v>
      </c>
      <c r="AD38" s="32">
        <v>3.5944444444444446</v>
      </c>
      <c r="AE38" s="32">
        <v>0</v>
      </c>
      <c r="AF38" t="s">
        <v>22</v>
      </c>
      <c r="AG38">
        <v>9</v>
      </c>
      <c r="AH38"/>
    </row>
    <row r="39" spans="1:34" x14ac:dyDescent="0.25">
      <c r="A39" t="s">
        <v>120</v>
      </c>
      <c r="B39" t="s">
        <v>67</v>
      </c>
      <c r="C39" t="s">
        <v>97</v>
      </c>
      <c r="D39" t="s">
        <v>107</v>
      </c>
      <c r="E39" s="32">
        <v>58.288888888888891</v>
      </c>
      <c r="F39" s="32">
        <v>4.3442146397255046</v>
      </c>
      <c r="G39" s="32">
        <v>3.9595406023637056</v>
      </c>
      <c r="H39" s="32">
        <v>1.2354174609226076</v>
      </c>
      <c r="I39" s="32">
        <v>0.94300419367136867</v>
      </c>
      <c r="J39" s="32">
        <v>253.21944444444443</v>
      </c>
      <c r="K39" s="32">
        <v>230.79722222222222</v>
      </c>
      <c r="L39" s="32">
        <v>72.011111111111106</v>
      </c>
      <c r="M39" s="32">
        <v>54.966666666666669</v>
      </c>
      <c r="N39" s="32">
        <v>11.533333333333333</v>
      </c>
      <c r="O39" s="32">
        <v>5.5111111111111111</v>
      </c>
      <c r="P39" s="32">
        <v>19.844444444444445</v>
      </c>
      <c r="Q39" s="32">
        <v>14.466666666666667</v>
      </c>
      <c r="R39" s="32">
        <v>5.3777777777777782</v>
      </c>
      <c r="S39" s="32">
        <v>161.36388888888888</v>
      </c>
      <c r="T39" s="32">
        <v>160.5</v>
      </c>
      <c r="U39" s="32">
        <v>0.86388888888888893</v>
      </c>
      <c r="V39" s="32">
        <v>0</v>
      </c>
      <c r="W39" s="32">
        <v>0.51111111111111107</v>
      </c>
      <c r="X39" s="32">
        <v>0</v>
      </c>
      <c r="Y39" s="32">
        <v>0.51111111111111107</v>
      </c>
      <c r="Z39" s="32">
        <v>0</v>
      </c>
      <c r="AA39" s="32">
        <v>0</v>
      </c>
      <c r="AB39" s="32">
        <v>0</v>
      </c>
      <c r="AC39" s="32">
        <v>0</v>
      </c>
      <c r="AD39" s="32">
        <v>0</v>
      </c>
      <c r="AE39" s="32">
        <v>0</v>
      </c>
      <c r="AF39" t="s">
        <v>24</v>
      </c>
      <c r="AG39">
        <v>9</v>
      </c>
      <c r="AH39"/>
    </row>
    <row r="40" spans="1:34" x14ac:dyDescent="0.25">
      <c r="A40" t="s">
        <v>120</v>
      </c>
      <c r="B40" t="s">
        <v>82</v>
      </c>
      <c r="C40" t="s">
        <v>86</v>
      </c>
      <c r="D40" t="s">
        <v>104</v>
      </c>
      <c r="E40" s="32">
        <v>75.900000000000006</v>
      </c>
      <c r="F40" s="32">
        <v>4.2338603425559951</v>
      </c>
      <c r="G40" s="32">
        <v>3.8159127506953592</v>
      </c>
      <c r="H40" s="32">
        <v>1.220209339774557</v>
      </c>
      <c r="I40" s="32">
        <v>0.8022617479139218</v>
      </c>
      <c r="J40" s="32">
        <v>321.35000000000002</v>
      </c>
      <c r="K40" s="32">
        <v>289.62777777777779</v>
      </c>
      <c r="L40" s="32">
        <v>92.61388888888888</v>
      </c>
      <c r="M40" s="32">
        <v>60.891666666666666</v>
      </c>
      <c r="N40" s="32">
        <v>26.3</v>
      </c>
      <c r="O40" s="32">
        <v>5.4222222222222225</v>
      </c>
      <c r="P40" s="32">
        <v>31.952777777777779</v>
      </c>
      <c r="Q40" s="32">
        <v>31.952777777777779</v>
      </c>
      <c r="R40" s="32">
        <v>0</v>
      </c>
      <c r="S40" s="32">
        <v>196.78333333333333</v>
      </c>
      <c r="T40" s="32">
        <v>196.78333333333333</v>
      </c>
      <c r="U40" s="32">
        <v>0</v>
      </c>
      <c r="V40" s="32">
        <v>0</v>
      </c>
      <c r="W40" s="32">
        <v>0.17777777777777778</v>
      </c>
      <c r="X40" s="32">
        <v>0</v>
      </c>
      <c r="Y40" s="32">
        <v>0.17777777777777778</v>
      </c>
      <c r="Z40" s="32">
        <v>0</v>
      </c>
      <c r="AA40" s="32">
        <v>0</v>
      </c>
      <c r="AB40" s="32">
        <v>0</v>
      </c>
      <c r="AC40" s="32">
        <v>0</v>
      </c>
      <c r="AD40" s="32">
        <v>0</v>
      </c>
      <c r="AE40" s="32">
        <v>0</v>
      </c>
      <c r="AF40" t="s">
        <v>39</v>
      </c>
      <c r="AG40">
        <v>9</v>
      </c>
      <c r="AH40"/>
    </row>
    <row r="41" spans="1:34" x14ac:dyDescent="0.25">
      <c r="A41" t="s">
        <v>120</v>
      </c>
      <c r="B41" t="s">
        <v>58</v>
      </c>
      <c r="C41" t="s">
        <v>93</v>
      </c>
      <c r="D41" t="s">
        <v>106</v>
      </c>
      <c r="E41" s="32">
        <v>49.422222222222224</v>
      </c>
      <c r="F41" s="32">
        <v>5.4598696043165456</v>
      </c>
      <c r="G41" s="32">
        <v>5.4598696043165456</v>
      </c>
      <c r="H41" s="32">
        <v>1.5206272482014387</v>
      </c>
      <c r="I41" s="32">
        <v>1.5206272482014387</v>
      </c>
      <c r="J41" s="32">
        <v>269.83888888888885</v>
      </c>
      <c r="K41" s="32">
        <v>269.83888888888885</v>
      </c>
      <c r="L41" s="32">
        <v>75.152777777777771</v>
      </c>
      <c r="M41" s="32">
        <v>75.152777777777771</v>
      </c>
      <c r="N41" s="32">
        <v>0</v>
      </c>
      <c r="O41" s="32">
        <v>0</v>
      </c>
      <c r="P41" s="32">
        <v>42.422222222222224</v>
      </c>
      <c r="Q41" s="32">
        <v>42.422222222222224</v>
      </c>
      <c r="R41" s="32">
        <v>0</v>
      </c>
      <c r="S41" s="32">
        <v>152.26388888888889</v>
      </c>
      <c r="T41" s="32">
        <v>152.26388888888889</v>
      </c>
      <c r="U41" s="32">
        <v>0</v>
      </c>
      <c r="V41" s="32">
        <v>0</v>
      </c>
      <c r="W41" s="32">
        <v>0</v>
      </c>
      <c r="X41" s="32">
        <v>0</v>
      </c>
      <c r="Y41" s="32">
        <v>0</v>
      </c>
      <c r="Z41" s="32">
        <v>0</v>
      </c>
      <c r="AA41" s="32">
        <v>0</v>
      </c>
      <c r="AB41" s="32">
        <v>0</v>
      </c>
      <c r="AC41" s="32">
        <v>0</v>
      </c>
      <c r="AD41" s="32">
        <v>0</v>
      </c>
      <c r="AE41" s="32">
        <v>0</v>
      </c>
      <c r="AF41" t="s">
        <v>15</v>
      </c>
      <c r="AG41">
        <v>9</v>
      </c>
      <c r="AH41"/>
    </row>
    <row r="42" spans="1:34" x14ac:dyDescent="0.25">
      <c r="A42" t="s">
        <v>120</v>
      </c>
      <c r="B42" t="s">
        <v>53</v>
      </c>
      <c r="C42" t="s">
        <v>90</v>
      </c>
      <c r="D42" t="s">
        <v>107</v>
      </c>
      <c r="E42" s="32">
        <v>150.78888888888889</v>
      </c>
      <c r="F42" s="32">
        <v>3.7548773119151129</v>
      </c>
      <c r="G42" s="32">
        <v>3.2862729349347872</v>
      </c>
      <c r="H42" s="32">
        <v>1.1090354432245229</v>
      </c>
      <c r="I42" s="32">
        <v>0.7158860806130718</v>
      </c>
      <c r="J42" s="32">
        <v>566.19377777777777</v>
      </c>
      <c r="K42" s="32">
        <v>495.53344444444446</v>
      </c>
      <c r="L42" s="32">
        <v>167.23022222222221</v>
      </c>
      <c r="M42" s="32">
        <v>107.94766666666663</v>
      </c>
      <c r="N42" s="32">
        <v>53.593666666666671</v>
      </c>
      <c r="O42" s="32">
        <v>5.6888888888888891</v>
      </c>
      <c r="P42" s="32">
        <v>35.953000000000003</v>
      </c>
      <c r="Q42" s="32">
        <v>24.575222222222223</v>
      </c>
      <c r="R42" s="32">
        <v>11.377777777777778</v>
      </c>
      <c r="S42" s="32">
        <v>363.01055555555558</v>
      </c>
      <c r="T42" s="32">
        <v>363.01055555555558</v>
      </c>
      <c r="U42" s="32">
        <v>0</v>
      </c>
      <c r="V42" s="32">
        <v>0</v>
      </c>
      <c r="W42" s="32">
        <v>15.864444444444446</v>
      </c>
      <c r="X42" s="32">
        <v>12.842222222222224</v>
      </c>
      <c r="Y42" s="32">
        <v>0</v>
      </c>
      <c r="Z42" s="32">
        <v>0</v>
      </c>
      <c r="AA42" s="32">
        <v>3.0222222222222221</v>
      </c>
      <c r="AB42" s="32">
        <v>0</v>
      </c>
      <c r="AC42" s="32">
        <v>0</v>
      </c>
      <c r="AD42" s="32">
        <v>0</v>
      </c>
      <c r="AE42" s="32">
        <v>0</v>
      </c>
      <c r="AF42" t="s">
        <v>10</v>
      </c>
      <c r="AG42">
        <v>9</v>
      </c>
      <c r="AH42"/>
    </row>
    <row r="43" spans="1:34" x14ac:dyDescent="0.25">
      <c r="A43" t="s">
        <v>120</v>
      </c>
      <c r="B43" t="s">
        <v>52</v>
      </c>
      <c r="C43" t="s">
        <v>91</v>
      </c>
      <c r="D43" t="s">
        <v>107</v>
      </c>
      <c r="E43" s="32">
        <v>72.777777777777771</v>
      </c>
      <c r="F43" s="32">
        <v>4.2008854961832061</v>
      </c>
      <c r="G43" s="32">
        <v>3.2937480916030535</v>
      </c>
      <c r="H43" s="32">
        <v>1.5615648854961834</v>
      </c>
      <c r="I43" s="32">
        <v>0.65442748091603065</v>
      </c>
      <c r="J43" s="32">
        <v>305.73111111111109</v>
      </c>
      <c r="K43" s="32">
        <v>239.71166666666664</v>
      </c>
      <c r="L43" s="32">
        <v>113.64722222222223</v>
      </c>
      <c r="M43" s="32">
        <v>47.62777777777778</v>
      </c>
      <c r="N43" s="32">
        <v>61.663888888888891</v>
      </c>
      <c r="O43" s="32">
        <v>4.3555555555555552</v>
      </c>
      <c r="P43" s="32">
        <v>25.917222222222225</v>
      </c>
      <c r="Q43" s="32">
        <v>25.917222222222225</v>
      </c>
      <c r="R43" s="32">
        <v>0</v>
      </c>
      <c r="S43" s="32">
        <v>166.16666666666666</v>
      </c>
      <c r="T43" s="32">
        <v>166.16666666666666</v>
      </c>
      <c r="U43" s="32">
        <v>0</v>
      </c>
      <c r="V43" s="32">
        <v>0</v>
      </c>
      <c r="W43" s="32">
        <v>3.9116666666666662</v>
      </c>
      <c r="X43" s="32">
        <v>2.036111111111111</v>
      </c>
      <c r="Y43" s="32">
        <v>0</v>
      </c>
      <c r="Z43" s="32">
        <v>0</v>
      </c>
      <c r="AA43" s="32">
        <v>1.3422222222222222</v>
      </c>
      <c r="AB43" s="32">
        <v>0</v>
      </c>
      <c r="AC43" s="32">
        <v>0.53333333333333333</v>
      </c>
      <c r="AD43" s="32">
        <v>0</v>
      </c>
      <c r="AE43" s="32">
        <v>0</v>
      </c>
      <c r="AF43" t="s">
        <v>9</v>
      </c>
      <c r="AG43">
        <v>9</v>
      </c>
      <c r="AH43"/>
    </row>
    <row r="44" spans="1:34" x14ac:dyDescent="0.25">
      <c r="A44" t="s">
        <v>120</v>
      </c>
      <c r="B44" t="s">
        <v>76</v>
      </c>
      <c r="C44" t="s">
        <v>86</v>
      </c>
      <c r="D44" t="s">
        <v>104</v>
      </c>
      <c r="E44" s="32">
        <v>51.966666666666669</v>
      </c>
      <c r="F44" s="32">
        <v>4.0438849689972205</v>
      </c>
      <c r="G44" s="32">
        <v>4.0438849689972205</v>
      </c>
      <c r="H44" s="32">
        <v>1.1278062860808211</v>
      </c>
      <c r="I44" s="32">
        <v>1.1278062860808211</v>
      </c>
      <c r="J44" s="32">
        <v>210.14722222222221</v>
      </c>
      <c r="K44" s="32">
        <v>210.14722222222221</v>
      </c>
      <c r="L44" s="32">
        <v>58.608333333333334</v>
      </c>
      <c r="M44" s="32">
        <v>58.608333333333334</v>
      </c>
      <c r="N44" s="32">
        <v>0</v>
      </c>
      <c r="O44" s="32">
        <v>0</v>
      </c>
      <c r="P44" s="32">
        <v>10.847222222222221</v>
      </c>
      <c r="Q44" s="32">
        <v>10.847222222222221</v>
      </c>
      <c r="R44" s="32">
        <v>0</v>
      </c>
      <c r="S44" s="32">
        <v>140.69166666666666</v>
      </c>
      <c r="T44" s="32">
        <v>140.69166666666666</v>
      </c>
      <c r="U44" s="32">
        <v>0</v>
      </c>
      <c r="V44" s="32">
        <v>0</v>
      </c>
      <c r="W44" s="32">
        <v>0</v>
      </c>
      <c r="X44" s="32">
        <v>0</v>
      </c>
      <c r="Y44" s="32">
        <v>0</v>
      </c>
      <c r="Z44" s="32">
        <v>0</v>
      </c>
      <c r="AA44" s="32">
        <v>0</v>
      </c>
      <c r="AB44" s="32">
        <v>0</v>
      </c>
      <c r="AC44" s="32">
        <v>0</v>
      </c>
      <c r="AD44" s="32">
        <v>0</v>
      </c>
      <c r="AE44" s="32">
        <v>0</v>
      </c>
      <c r="AF44" t="s">
        <v>33</v>
      </c>
      <c r="AG44">
        <v>9</v>
      </c>
      <c r="AH44"/>
    </row>
    <row r="45" spans="1:34" x14ac:dyDescent="0.25">
      <c r="AH45"/>
    </row>
    <row r="46" spans="1:34" x14ac:dyDescent="0.25">
      <c r="AH46"/>
    </row>
    <row r="47" spans="1:34" x14ac:dyDescent="0.25">
      <c r="AH47"/>
    </row>
    <row r="48" spans="1:34" x14ac:dyDescent="0.25">
      <c r="AH48"/>
    </row>
    <row r="49" spans="34:34" x14ac:dyDescent="0.25">
      <c r="AH49"/>
    </row>
    <row r="50" spans="34:34" x14ac:dyDescent="0.25">
      <c r="AH50"/>
    </row>
    <row r="51" spans="34:34" x14ac:dyDescent="0.25">
      <c r="AH51"/>
    </row>
    <row r="52" spans="34:34" x14ac:dyDescent="0.25">
      <c r="AH52"/>
    </row>
    <row r="53" spans="34:34" x14ac:dyDescent="0.25">
      <c r="AH53"/>
    </row>
    <row r="54" spans="34:34" x14ac:dyDescent="0.25">
      <c r="AH54"/>
    </row>
    <row r="55" spans="34:34" x14ac:dyDescent="0.25">
      <c r="AH55"/>
    </row>
    <row r="56" spans="34:34" x14ac:dyDescent="0.25">
      <c r="AH56"/>
    </row>
    <row r="57" spans="34:34" x14ac:dyDescent="0.25">
      <c r="AH57"/>
    </row>
    <row r="58" spans="34:34" x14ac:dyDescent="0.25">
      <c r="AH58"/>
    </row>
    <row r="59" spans="34:34" x14ac:dyDescent="0.25">
      <c r="AH59"/>
    </row>
    <row r="60" spans="34:34" x14ac:dyDescent="0.25">
      <c r="AH60"/>
    </row>
    <row r="61" spans="34:34" x14ac:dyDescent="0.25">
      <c r="AH61"/>
    </row>
    <row r="62" spans="34:34" x14ac:dyDescent="0.25">
      <c r="AH62"/>
    </row>
    <row r="63" spans="34:34" x14ac:dyDescent="0.25">
      <c r="AH63"/>
    </row>
    <row r="64" spans="34:34" x14ac:dyDescent="0.25">
      <c r="AH64"/>
    </row>
    <row r="65" spans="34:34" x14ac:dyDescent="0.25">
      <c r="AH65"/>
    </row>
    <row r="66" spans="34:34" x14ac:dyDescent="0.25">
      <c r="AH66"/>
    </row>
    <row r="67" spans="34:34" x14ac:dyDescent="0.25">
      <c r="AH67"/>
    </row>
    <row r="68" spans="34:34" x14ac:dyDescent="0.25">
      <c r="AH68"/>
    </row>
    <row r="69" spans="34:34" x14ac:dyDescent="0.25">
      <c r="AH69"/>
    </row>
    <row r="70" spans="34:34" x14ac:dyDescent="0.25">
      <c r="AH70"/>
    </row>
    <row r="71" spans="34:34" x14ac:dyDescent="0.25">
      <c r="AH71"/>
    </row>
    <row r="72" spans="34:34" x14ac:dyDescent="0.25">
      <c r="AH72"/>
    </row>
    <row r="73" spans="34:34" x14ac:dyDescent="0.25">
      <c r="AH73"/>
    </row>
    <row r="74" spans="34:34" x14ac:dyDescent="0.25">
      <c r="AH74"/>
    </row>
    <row r="75" spans="34:34" x14ac:dyDescent="0.25">
      <c r="AH75"/>
    </row>
    <row r="76" spans="34:34" x14ac:dyDescent="0.25">
      <c r="AH76"/>
    </row>
    <row r="77" spans="34:34" x14ac:dyDescent="0.25">
      <c r="AH77"/>
    </row>
    <row r="78" spans="34:34" x14ac:dyDescent="0.25">
      <c r="AH78"/>
    </row>
    <row r="79" spans="34:34" x14ac:dyDescent="0.25">
      <c r="AH79"/>
    </row>
    <row r="80" spans="34: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10" spans="34:34" x14ac:dyDescent="0.25">
      <c r="AH110"/>
    </row>
  </sheetData>
  <pageMargins left="0.7" right="0.7" top="0.75" bottom="0.75" header="0.3" footer="0.3"/>
  <pageSetup orientation="portrait" horizontalDpi="1200" verticalDpi="1200" r:id="rId1"/>
  <ignoredErrors>
    <ignoredError sqref="AF2:AF4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110"/>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166</v>
      </c>
      <c r="B1" s="29" t="s">
        <v>233</v>
      </c>
      <c r="C1" s="29" t="s">
        <v>234</v>
      </c>
      <c r="D1" s="29" t="s">
        <v>206</v>
      </c>
      <c r="E1" s="29" t="s">
        <v>207</v>
      </c>
      <c r="F1" s="29" t="s">
        <v>210</v>
      </c>
      <c r="G1" s="29" t="s">
        <v>237</v>
      </c>
      <c r="H1" s="35" t="s">
        <v>238</v>
      </c>
      <c r="I1" s="29" t="s">
        <v>211</v>
      </c>
      <c r="J1" s="29" t="s">
        <v>239</v>
      </c>
      <c r="K1" s="35" t="s">
        <v>240</v>
      </c>
      <c r="L1" s="29" t="s">
        <v>212</v>
      </c>
      <c r="M1" s="29" t="s">
        <v>241</v>
      </c>
      <c r="N1" s="35" t="s">
        <v>242</v>
      </c>
      <c r="O1" s="29" t="s">
        <v>213</v>
      </c>
      <c r="P1" s="29" t="s">
        <v>224</v>
      </c>
      <c r="Q1" s="36" t="s">
        <v>243</v>
      </c>
      <c r="R1" s="29" t="s">
        <v>214</v>
      </c>
      <c r="S1" s="29" t="s">
        <v>225</v>
      </c>
      <c r="T1" s="35" t="s">
        <v>244</v>
      </c>
      <c r="U1" s="29" t="s">
        <v>215</v>
      </c>
      <c r="V1" s="29" t="s">
        <v>226</v>
      </c>
      <c r="W1" s="35" t="s">
        <v>245</v>
      </c>
      <c r="X1" s="29" t="s">
        <v>216</v>
      </c>
      <c r="Y1" s="29" t="s">
        <v>227</v>
      </c>
      <c r="Z1" s="35" t="s">
        <v>250</v>
      </c>
      <c r="AA1" s="29" t="s">
        <v>218</v>
      </c>
      <c r="AB1" s="29" t="s">
        <v>228</v>
      </c>
      <c r="AC1" s="35" t="s">
        <v>249</v>
      </c>
      <c r="AD1" s="29" t="s">
        <v>220</v>
      </c>
      <c r="AE1" s="29" t="s">
        <v>229</v>
      </c>
      <c r="AF1" s="35" t="s">
        <v>247</v>
      </c>
      <c r="AG1" s="29" t="s">
        <v>221</v>
      </c>
      <c r="AH1" s="29" t="s">
        <v>230</v>
      </c>
      <c r="AI1" s="35" t="s">
        <v>248</v>
      </c>
      <c r="AJ1" s="29" t="s">
        <v>222</v>
      </c>
      <c r="AK1" s="29" t="s">
        <v>231</v>
      </c>
      <c r="AL1" s="35" t="s">
        <v>251</v>
      </c>
      <c r="AM1" s="29" t="s">
        <v>232</v>
      </c>
      <c r="AN1" s="31" t="s">
        <v>160</v>
      </c>
    </row>
    <row r="2" spans="1:51" x14ac:dyDescent="0.25">
      <c r="A2" t="s">
        <v>120</v>
      </c>
      <c r="B2" t="s">
        <v>80</v>
      </c>
      <c r="C2" t="s">
        <v>90</v>
      </c>
      <c r="D2" t="s">
        <v>107</v>
      </c>
      <c r="E2" s="32">
        <v>38.555555555555557</v>
      </c>
      <c r="F2" s="32">
        <v>215.50466666666665</v>
      </c>
      <c r="G2" s="32">
        <v>14.821333333333333</v>
      </c>
      <c r="H2" s="37">
        <v>6.8774999458635092E-2</v>
      </c>
      <c r="I2" s="32">
        <v>195.72966666666665</v>
      </c>
      <c r="J2" s="32">
        <v>14.821333333333333</v>
      </c>
      <c r="K2" s="37">
        <v>7.5723489370543393E-2</v>
      </c>
      <c r="L2" s="32">
        <v>71.913888888888877</v>
      </c>
      <c r="M2" s="32">
        <v>0</v>
      </c>
      <c r="N2" s="37">
        <v>0</v>
      </c>
      <c r="O2" s="32">
        <v>52.138888888888886</v>
      </c>
      <c r="P2" s="32">
        <v>0</v>
      </c>
      <c r="Q2" s="37">
        <v>0</v>
      </c>
      <c r="R2" s="32">
        <v>17.941666666666666</v>
      </c>
      <c r="S2" s="32">
        <v>0</v>
      </c>
      <c r="T2" s="37">
        <v>0</v>
      </c>
      <c r="U2" s="32">
        <v>1.8333333333333333</v>
      </c>
      <c r="V2" s="32">
        <v>0</v>
      </c>
      <c r="W2" s="37">
        <v>0</v>
      </c>
      <c r="X2" s="32">
        <v>9.2055555555555557</v>
      </c>
      <c r="Y2" s="32">
        <v>0</v>
      </c>
      <c r="Z2" s="37">
        <v>0</v>
      </c>
      <c r="AA2" s="32">
        <v>0</v>
      </c>
      <c r="AB2" s="32">
        <v>0</v>
      </c>
      <c r="AC2" s="37" t="s">
        <v>246</v>
      </c>
      <c r="AD2" s="32">
        <v>134.38522222222221</v>
      </c>
      <c r="AE2" s="32">
        <v>14.821333333333333</v>
      </c>
      <c r="AF2" s="37">
        <v>0.11028990456126543</v>
      </c>
      <c r="AG2" s="32">
        <v>0</v>
      </c>
      <c r="AH2" s="32">
        <v>0</v>
      </c>
      <c r="AI2" s="37" t="s">
        <v>246</v>
      </c>
      <c r="AJ2" s="32">
        <v>0</v>
      </c>
      <c r="AK2" s="32">
        <v>0</v>
      </c>
      <c r="AL2" s="37" t="s">
        <v>246</v>
      </c>
      <c r="AM2" t="s">
        <v>37</v>
      </c>
      <c r="AN2" s="34">
        <v>9</v>
      </c>
      <c r="AX2"/>
      <c r="AY2"/>
    </row>
    <row r="3" spans="1:51" x14ac:dyDescent="0.25">
      <c r="A3" t="s">
        <v>120</v>
      </c>
      <c r="B3" t="s">
        <v>61</v>
      </c>
      <c r="C3" t="s">
        <v>95</v>
      </c>
      <c r="D3" t="s">
        <v>107</v>
      </c>
      <c r="E3" s="32">
        <v>92.011111111111106</v>
      </c>
      <c r="F3" s="32">
        <v>406.07300000000004</v>
      </c>
      <c r="G3" s="32">
        <v>63.979000000000006</v>
      </c>
      <c r="H3" s="37">
        <v>0.15755541491308214</v>
      </c>
      <c r="I3" s="32">
        <v>365.93933333333337</v>
      </c>
      <c r="J3" s="32">
        <v>63.979000000000006</v>
      </c>
      <c r="K3" s="37">
        <v>0.17483499086369508</v>
      </c>
      <c r="L3" s="32">
        <v>154.86377777777781</v>
      </c>
      <c r="M3" s="32">
        <v>3.7027777777777771</v>
      </c>
      <c r="N3" s="37">
        <v>2.3909902179262914E-2</v>
      </c>
      <c r="O3" s="32">
        <v>114.73011111111113</v>
      </c>
      <c r="P3" s="32">
        <v>3.7027777777777771</v>
      </c>
      <c r="Q3" s="37">
        <v>3.2273809742865131E-2</v>
      </c>
      <c r="R3" s="32">
        <v>34.889222222222237</v>
      </c>
      <c r="S3" s="32">
        <v>0</v>
      </c>
      <c r="T3" s="37">
        <v>0</v>
      </c>
      <c r="U3" s="32">
        <v>5.2444444444444445</v>
      </c>
      <c r="V3" s="32">
        <v>0</v>
      </c>
      <c r="W3" s="37">
        <v>0</v>
      </c>
      <c r="X3" s="32">
        <v>21.446888888888886</v>
      </c>
      <c r="Y3" s="32">
        <v>11.758333333333328</v>
      </c>
      <c r="Z3" s="37">
        <v>0.54825356695091731</v>
      </c>
      <c r="AA3" s="32">
        <v>0</v>
      </c>
      <c r="AB3" s="32">
        <v>0</v>
      </c>
      <c r="AC3" s="37" t="s">
        <v>246</v>
      </c>
      <c r="AD3" s="32">
        <v>184.06044444444444</v>
      </c>
      <c r="AE3" s="32">
        <v>9.4833333333333325</v>
      </c>
      <c r="AF3" s="37">
        <v>5.1522929665617091E-2</v>
      </c>
      <c r="AG3" s="32">
        <v>45.701888888888881</v>
      </c>
      <c r="AH3" s="32">
        <v>39.034555555555571</v>
      </c>
      <c r="AI3" s="37">
        <v>0.8541125214858617</v>
      </c>
      <c r="AJ3" s="32">
        <v>0</v>
      </c>
      <c r="AK3" s="32">
        <v>0</v>
      </c>
      <c r="AL3" s="37" t="s">
        <v>246</v>
      </c>
      <c r="AM3" t="s">
        <v>18</v>
      </c>
      <c r="AN3" s="34">
        <v>9</v>
      </c>
      <c r="AX3"/>
      <c r="AY3"/>
    </row>
    <row r="4" spans="1:51" x14ac:dyDescent="0.25">
      <c r="A4" t="s">
        <v>120</v>
      </c>
      <c r="B4" t="s">
        <v>69</v>
      </c>
      <c r="C4" t="s">
        <v>95</v>
      </c>
      <c r="D4" t="s">
        <v>107</v>
      </c>
      <c r="E4" s="32">
        <v>58.37777777777778</v>
      </c>
      <c r="F4" s="32">
        <v>236.17788888888887</v>
      </c>
      <c r="G4" s="32">
        <v>15.944555555555556</v>
      </c>
      <c r="H4" s="37">
        <v>6.7510788713403894E-2</v>
      </c>
      <c r="I4" s="32">
        <v>215.16122222222222</v>
      </c>
      <c r="J4" s="32">
        <v>11.50011111111111</v>
      </c>
      <c r="K4" s="37">
        <v>5.3448809187529138E-2</v>
      </c>
      <c r="L4" s="32">
        <v>90.175111111111107</v>
      </c>
      <c r="M4" s="32">
        <v>7.8056666666666663</v>
      </c>
      <c r="N4" s="37">
        <v>8.656120930140862E-2</v>
      </c>
      <c r="O4" s="32">
        <v>69.158444444444442</v>
      </c>
      <c r="P4" s="32">
        <v>3.3612222222222221</v>
      </c>
      <c r="Q4" s="37">
        <v>4.8601761494539111E-2</v>
      </c>
      <c r="R4" s="32">
        <v>15.594444444444445</v>
      </c>
      <c r="S4" s="32">
        <v>1.1555555555555554</v>
      </c>
      <c r="T4" s="37">
        <v>7.4100463127894534E-2</v>
      </c>
      <c r="U4" s="32">
        <v>5.4222222222222225</v>
      </c>
      <c r="V4" s="32">
        <v>3.2888888888888888</v>
      </c>
      <c r="W4" s="37">
        <v>0.60655737704918022</v>
      </c>
      <c r="X4" s="32">
        <v>5.8833333333333337</v>
      </c>
      <c r="Y4" s="32">
        <v>5.8833333333333337</v>
      </c>
      <c r="Z4" s="37">
        <v>1</v>
      </c>
      <c r="AA4" s="32">
        <v>0</v>
      </c>
      <c r="AB4" s="32">
        <v>0</v>
      </c>
      <c r="AC4" s="37" t="s">
        <v>246</v>
      </c>
      <c r="AD4" s="32">
        <v>137.84444444444443</v>
      </c>
      <c r="AE4" s="32">
        <v>2.2555555555555555</v>
      </c>
      <c r="AF4" s="37">
        <v>1.6363050137030471E-2</v>
      </c>
      <c r="AG4" s="32">
        <v>2.2749999999999999</v>
      </c>
      <c r="AH4" s="32">
        <v>0</v>
      </c>
      <c r="AI4" s="37">
        <v>0</v>
      </c>
      <c r="AJ4" s="32">
        <v>0</v>
      </c>
      <c r="AK4" s="32">
        <v>0</v>
      </c>
      <c r="AL4" s="37" t="s">
        <v>246</v>
      </c>
      <c r="AM4" t="s">
        <v>26</v>
      </c>
      <c r="AN4" s="34">
        <v>9</v>
      </c>
      <c r="AX4"/>
      <c r="AY4"/>
    </row>
    <row r="5" spans="1:51" x14ac:dyDescent="0.25">
      <c r="A5" t="s">
        <v>120</v>
      </c>
      <c r="B5" t="s">
        <v>51</v>
      </c>
      <c r="C5" t="s">
        <v>90</v>
      </c>
      <c r="D5" t="s">
        <v>107</v>
      </c>
      <c r="E5" s="32">
        <v>63.87777777777778</v>
      </c>
      <c r="F5" s="32">
        <v>395.41888888888889</v>
      </c>
      <c r="G5" s="32">
        <v>11.143888888888888</v>
      </c>
      <c r="H5" s="37">
        <v>2.8182490017618446E-2</v>
      </c>
      <c r="I5" s="32">
        <v>368.14388888888891</v>
      </c>
      <c r="J5" s="32">
        <v>11.143888888888888</v>
      </c>
      <c r="K5" s="37">
        <v>3.0270470936031954E-2</v>
      </c>
      <c r="L5" s="32">
        <v>115.57777777777778</v>
      </c>
      <c r="M5" s="32">
        <v>0</v>
      </c>
      <c r="N5" s="37">
        <v>0</v>
      </c>
      <c r="O5" s="32">
        <v>88.302777777777777</v>
      </c>
      <c r="P5" s="32">
        <v>0</v>
      </c>
      <c r="Q5" s="37">
        <v>0</v>
      </c>
      <c r="R5" s="32">
        <v>22.524999999999999</v>
      </c>
      <c r="S5" s="32">
        <v>0</v>
      </c>
      <c r="T5" s="37">
        <v>0</v>
      </c>
      <c r="U5" s="32">
        <v>4.75</v>
      </c>
      <c r="V5" s="32">
        <v>0</v>
      </c>
      <c r="W5" s="37">
        <v>0</v>
      </c>
      <c r="X5" s="32">
        <v>27.394444444444446</v>
      </c>
      <c r="Y5" s="32">
        <v>0</v>
      </c>
      <c r="Z5" s="37">
        <v>0</v>
      </c>
      <c r="AA5" s="32">
        <v>0</v>
      </c>
      <c r="AB5" s="32">
        <v>0</v>
      </c>
      <c r="AC5" s="37" t="s">
        <v>246</v>
      </c>
      <c r="AD5" s="32">
        <v>246.18</v>
      </c>
      <c r="AE5" s="32">
        <v>9.004999999999999</v>
      </c>
      <c r="AF5" s="37">
        <v>3.657892598911365E-2</v>
      </c>
      <c r="AG5" s="32">
        <v>6.2666666666666666</v>
      </c>
      <c r="AH5" s="32">
        <v>2.1388888888888888</v>
      </c>
      <c r="AI5" s="37">
        <v>0.34131205673758863</v>
      </c>
      <c r="AJ5" s="32">
        <v>0</v>
      </c>
      <c r="AK5" s="32">
        <v>0</v>
      </c>
      <c r="AL5" s="37" t="s">
        <v>246</v>
      </c>
      <c r="AM5" t="s">
        <v>8</v>
      </c>
      <c r="AN5" s="34">
        <v>9</v>
      </c>
      <c r="AX5"/>
      <c r="AY5"/>
    </row>
    <row r="6" spans="1:51" x14ac:dyDescent="0.25">
      <c r="A6" t="s">
        <v>120</v>
      </c>
      <c r="B6" t="s">
        <v>54</v>
      </c>
      <c r="C6" t="s">
        <v>90</v>
      </c>
      <c r="D6" t="s">
        <v>107</v>
      </c>
      <c r="E6" s="32">
        <v>94.022222222222226</v>
      </c>
      <c r="F6" s="32">
        <v>404.23699999999997</v>
      </c>
      <c r="G6" s="32">
        <v>0.14444444444444443</v>
      </c>
      <c r="H6" s="37">
        <v>3.5732613403633128E-4</v>
      </c>
      <c r="I6" s="32">
        <v>359.94177777777776</v>
      </c>
      <c r="J6" s="32">
        <v>0.14444444444444443</v>
      </c>
      <c r="K6" s="37">
        <v>4.0129946942036302E-4</v>
      </c>
      <c r="L6" s="32">
        <v>146.19699999999997</v>
      </c>
      <c r="M6" s="32">
        <v>0.14444444444444443</v>
      </c>
      <c r="N6" s="37">
        <v>9.8801236991487144E-4</v>
      </c>
      <c r="O6" s="32">
        <v>102.25266666666664</v>
      </c>
      <c r="P6" s="32">
        <v>0.14444444444444443</v>
      </c>
      <c r="Q6" s="37">
        <v>1.4126227623512131E-3</v>
      </c>
      <c r="R6" s="32">
        <v>38.777666666666676</v>
      </c>
      <c r="S6" s="32">
        <v>0</v>
      </c>
      <c r="T6" s="37">
        <v>0</v>
      </c>
      <c r="U6" s="32">
        <v>5.166666666666667</v>
      </c>
      <c r="V6" s="32">
        <v>0</v>
      </c>
      <c r="W6" s="37">
        <v>0</v>
      </c>
      <c r="X6" s="32">
        <v>8.494555555555559</v>
      </c>
      <c r="Y6" s="32">
        <v>0</v>
      </c>
      <c r="Z6" s="37">
        <v>0</v>
      </c>
      <c r="AA6" s="32">
        <v>0.35088888888888886</v>
      </c>
      <c r="AB6" s="32">
        <v>0</v>
      </c>
      <c r="AC6" s="37">
        <v>0</v>
      </c>
      <c r="AD6" s="32">
        <v>225.76866666666666</v>
      </c>
      <c r="AE6" s="32">
        <v>0</v>
      </c>
      <c r="AF6" s="37">
        <v>0</v>
      </c>
      <c r="AG6" s="32">
        <v>23.425888888888885</v>
      </c>
      <c r="AH6" s="32">
        <v>0</v>
      </c>
      <c r="AI6" s="37">
        <v>0</v>
      </c>
      <c r="AJ6" s="32">
        <v>0</v>
      </c>
      <c r="AK6" s="32">
        <v>0</v>
      </c>
      <c r="AL6" s="37" t="s">
        <v>246</v>
      </c>
      <c r="AM6" t="s">
        <v>11</v>
      </c>
      <c r="AN6" s="34">
        <v>9</v>
      </c>
      <c r="AX6"/>
      <c r="AY6"/>
    </row>
    <row r="7" spans="1:51" x14ac:dyDescent="0.25">
      <c r="A7" t="s">
        <v>120</v>
      </c>
      <c r="B7" t="s">
        <v>81</v>
      </c>
      <c r="C7" t="s">
        <v>90</v>
      </c>
      <c r="D7" t="s">
        <v>107</v>
      </c>
      <c r="E7" s="32">
        <v>68.62222222222222</v>
      </c>
      <c r="F7" s="32">
        <v>413.29077777777775</v>
      </c>
      <c r="G7" s="32">
        <v>0.69166666666666665</v>
      </c>
      <c r="H7" s="37">
        <v>1.6735594014114896E-3</v>
      </c>
      <c r="I7" s="32">
        <v>361.77688888888883</v>
      </c>
      <c r="J7" s="32">
        <v>0</v>
      </c>
      <c r="K7" s="37">
        <v>0</v>
      </c>
      <c r="L7" s="32">
        <v>207.49433333333332</v>
      </c>
      <c r="M7" s="32">
        <v>0.69166666666666665</v>
      </c>
      <c r="N7" s="37">
        <v>3.3334243666092089E-3</v>
      </c>
      <c r="O7" s="32">
        <v>155.98044444444443</v>
      </c>
      <c r="P7" s="32">
        <v>0</v>
      </c>
      <c r="Q7" s="37">
        <v>0</v>
      </c>
      <c r="R7" s="32">
        <v>46.625</v>
      </c>
      <c r="S7" s="32">
        <v>0.69166666666666665</v>
      </c>
      <c r="T7" s="37">
        <v>1.483467381590706E-2</v>
      </c>
      <c r="U7" s="32">
        <v>4.8888888888888893</v>
      </c>
      <c r="V7" s="32">
        <v>0</v>
      </c>
      <c r="W7" s="37">
        <v>0</v>
      </c>
      <c r="X7" s="32">
        <v>0.15277777777777779</v>
      </c>
      <c r="Y7" s="32">
        <v>0</v>
      </c>
      <c r="Z7" s="37">
        <v>0</v>
      </c>
      <c r="AA7" s="32">
        <v>0</v>
      </c>
      <c r="AB7" s="32">
        <v>0</v>
      </c>
      <c r="AC7" s="37" t="s">
        <v>246</v>
      </c>
      <c r="AD7" s="32">
        <v>197.47977777777777</v>
      </c>
      <c r="AE7" s="32">
        <v>0</v>
      </c>
      <c r="AF7" s="37">
        <v>0</v>
      </c>
      <c r="AG7" s="32">
        <v>8.1638888888888896</v>
      </c>
      <c r="AH7" s="32">
        <v>0</v>
      </c>
      <c r="AI7" s="37">
        <v>0</v>
      </c>
      <c r="AJ7" s="32">
        <v>0</v>
      </c>
      <c r="AK7" s="32">
        <v>0</v>
      </c>
      <c r="AL7" s="37" t="s">
        <v>246</v>
      </c>
      <c r="AM7" t="s">
        <v>38</v>
      </c>
      <c r="AN7" s="34">
        <v>9</v>
      </c>
      <c r="AX7"/>
      <c r="AY7"/>
    </row>
    <row r="8" spans="1:51" x14ac:dyDescent="0.25">
      <c r="A8" t="s">
        <v>120</v>
      </c>
      <c r="B8" t="s">
        <v>45</v>
      </c>
      <c r="C8" t="s">
        <v>88</v>
      </c>
      <c r="D8" t="s">
        <v>106</v>
      </c>
      <c r="E8" s="32">
        <v>71.588888888888889</v>
      </c>
      <c r="F8" s="32">
        <v>289.7566666666666</v>
      </c>
      <c r="G8" s="32">
        <v>0</v>
      </c>
      <c r="H8" s="37">
        <v>0</v>
      </c>
      <c r="I8" s="32">
        <v>259.81777777777774</v>
      </c>
      <c r="J8" s="32">
        <v>0</v>
      </c>
      <c r="K8" s="37">
        <v>0</v>
      </c>
      <c r="L8" s="32">
        <v>108.83699999999999</v>
      </c>
      <c r="M8" s="32">
        <v>0</v>
      </c>
      <c r="N8" s="37">
        <v>0</v>
      </c>
      <c r="O8" s="32">
        <v>78.898111111111106</v>
      </c>
      <c r="P8" s="32">
        <v>0</v>
      </c>
      <c r="Q8" s="37">
        <v>0</v>
      </c>
      <c r="R8" s="32">
        <v>25.05</v>
      </c>
      <c r="S8" s="32">
        <v>0</v>
      </c>
      <c r="T8" s="37">
        <v>0</v>
      </c>
      <c r="U8" s="32">
        <v>4.8888888888888893</v>
      </c>
      <c r="V8" s="32">
        <v>0</v>
      </c>
      <c r="W8" s="37">
        <v>0</v>
      </c>
      <c r="X8" s="32">
        <v>23.747222222222224</v>
      </c>
      <c r="Y8" s="32">
        <v>0</v>
      </c>
      <c r="Z8" s="37">
        <v>0</v>
      </c>
      <c r="AA8" s="32">
        <v>0</v>
      </c>
      <c r="AB8" s="32">
        <v>0</v>
      </c>
      <c r="AC8" s="37" t="s">
        <v>246</v>
      </c>
      <c r="AD8" s="32">
        <v>152.83077777777777</v>
      </c>
      <c r="AE8" s="32">
        <v>0</v>
      </c>
      <c r="AF8" s="37">
        <v>0</v>
      </c>
      <c r="AG8" s="32">
        <v>4.3416666666666668</v>
      </c>
      <c r="AH8" s="32">
        <v>0</v>
      </c>
      <c r="AI8" s="37">
        <v>0</v>
      </c>
      <c r="AJ8" s="32">
        <v>0</v>
      </c>
      <c r="AK8" s="32">
        <v>0</v>
      </c>
      <c r="AL8" s="37" t="s">
        <v>246</v>
      </c>
      <c r="AM8" t="s">
        <v>2</v>
      </c>
      <c r="AN8" s="34">
        <v>9</v>
      </c>
      <c r="AX8"/>
      <c r="AY8"/>
    </row>
    <row r="9" spans="1:51" x14ac:dyDescent="0.25">
      <c r="A9" t="s">
        <v>120</v>
      </c>
      <c r="B9" t="s">
        <v>85</v>
      </c>
      <c r="C9" t="s">
        <v>103</v>
      </c>
      <c r="D9" t="s">
        <v>108</v>
      </c>
      <c r="E9" s="32">
        <v>17.81111111111111</v>
      </c>
      <c r="F9" s="32">
        <v>181.61722222222224</v>
      </c>
      <c r="G9" s="32">
        <v>0</v>
      </c>
      <c r="H9" s="37">
        <v>0</v>
      </c>
      <c r="I9" s="32">
        <v>169.56444444444446</v>
      </c>
      <c r="J9" s="32">
        <v>0</v>
      </c>
      <c r="K9" s="37">
        <v>0</v>
      </c>
      <c r="L9" s="32">
        <v>77.932222222222236</v>
      </c>
      <c r="M9" s="32">
        <v>0</v>
      </c>
      <c r="N9" s="37">
        <v>0</v>
      </c>
      <c r="O9" s="32">
        <v>67.347222222222229</v>
      </c>
      <c r="P9" s="32">
        <v>0</v>
      </c>
      <c r="Q9" s="37">
        <v>0</v>
      </c>
      <c r="R9" s="32">
        <v>7.336666666666666</v>
      </c>
      <c r="S9" s="32">
        <v>0</v>
      </c>
      <c r="T9" s="37">
        <v>0</v>
      </c>
      <c r="U9" s="32">
        <v>3.2483333333333335</v>
      </c>
      <c r="V9" s="32">
        <v>0</v>
      </c>
      <c r="W9" s="37">
        <v>0</v>
      </c>
      <c r="X9" s="32">
        <v>24.893333333333334</v>
      </c>
      <c r="Y9" s="32">
        <v>0</v>
      </c>
      <c r="Z9" s="37">
        <v>0</v>
      </c>
      <c r="AA9" s="32">
        <v>1.4677777777777781</v>
      </c>
      <c r="AB9" s="32">
        <v>0</v>
      </c>
      <c r="AC9" s="37">
        <v>0</v>
      </c>
      <c r="AD9" s="32">
        <v>77.323888888888888</v>
      </c>
      <c r="AE9" s="32">
        <v>0</v>
      </c>
      <c r="AF9" s="37">
        <v>0</v>
      </c>
      <c r="AG9" s="32">
        <v>0</v>
      </c>
      <c r="AH9" s="32">
        <v>0</v>
      </c>
      <c r="AI9" s="37" t="s">
        <v>246</v>
      </c>
      <c r="AJ9" s="32">
        <v>0</v>
      </c>
      <c r="AK9" s="32">
        <v>0</v>
      </c>
      <c r="AL9" s="37" t="s">
        <v>246</v>
      </c>
      <c r="AM9" t="s">
        <v>42</v>
      </c>
      <c r="AN9" s="34">
        <v>9</v>
      </c>
      <c r="AX9"/>
      <c r="AY9"/>
    </row>
    <row r="10" spans="1:51" x14ac:dyDescent="0.25">
      <c r="A10" t="s">
        <v>120</v>
      </c>
      <c r="B10" t="s">
        <v>66</v>
      </c>
      <c r="C10" t="s">
        <v>86</v>
      </c>
      <c r="D10" t="s">
        <v>104</v>
      </c>
      <c r="E10" s="32">
        <v>99.5</v>
      </c>
      <c r="F10" s="32">
        <v>326.49777777777774</v>
      </c>
      <c r="G10" s="32">
        <v>0</v>
      </c>
      <c r="H10" s="37">
        <v>0</v>
      </c>
      <c r="I10" s="32">
        <v>300.50344444444443</v>
      </c>
      <c r="J10" s="32">
        <v>0</v>
      </c>
      <c r="K10" s="37">
        <v>0</v>
      </c>
      <c r="L10" s="32">
        <v>99.289555555555538</v>
      </c>
      <c r="M10" s="32">
        <v>0</v>
      </c>
      <c r="N10" s="37">
        <v>0</v>
      </c>
      <c r="O10" s="32">
        <v>73.295222222222222</v>
      </c>
      <c r="P10" s="32">
        <v>0</v>
      </c>
      <c r="Q10" s="37">
        <v>0</v>
      </c>
      <c r="R10" s="32">
        <v>20.572111111111102</v>
      </c>
      <c r="S10" s="32">
        <v>0</v>
      </c>
      <c r="T10" s="37">
        <v>0</v>
      </c>
      <c r="U10" s="32">
        <v>5.4222222222222225</v>
      </c>
      <c r="V10" s="32">
        <v>0</v>
      </c>
      <c r="W10" s="37">
        <v>0</v>
      </c>
      <c r="X10" s="32">
        <v>56.95322222222223</v>
      </c>
      <c r="Y10" s="32">
        <v>0</v>
      </c>
      <c r="Z10" s="37">
        <v>0</v>
      </c>
      <c r="AA10" s="32">
        <v>0</v>
      </c>
      <c r="AB10" s="32">
        <v>0</v>
      </c>
      <c r="AC10" s="37" t="s">
        <v>246</v>
      </c>
      <c r="AD10" s="32">
        <v>157.81733333333332</v>
      </c>
      <c r="AE10" s="32">
        <v>0</v>
      </c>
      <c r="AF10" s="37">
        <v>0</v>
      </c>
      <c r="AG10" s="32">
        <v>12.437666666666665</v>
      </c>
      <c r="AH10" s="32">
        <v>0</v>
      </c>
      <c r="AI10" s="37">
        <v>0</v>
      </c>
      <c r="AJ10" s="32">
        <v>0</v>
      </c>
      <c r="AK10" s="32">
        <v>0</v>
      </c>
      <c r="AL10" s="37" t="s">
        <v>246</v>
      </c>
      <c r="AM10" t="s">
        <v>23</v>
      </c>
      <c r="AN10" s="34">
        <v>9</v>
      </c>
      <c r="AX10"/>
      <c r="AY10"/>
    </row>
    <row r="11" spans="1:51" x14ac:dyDescent="0.25">
      <c r="A11" t="s">
        <v>120</v>
      </c>
      <c r="B11" t="s">
        <v>59</v>
      </c>
      <c r="C11" t="s">
        <v>94</v>
      </c>
      <c r="D11" t="s">
        <v>104</v>
      </c>
      <c r="E11" s="32">
        <v>60.155555555555559</v>
      </c>
      <c r="F11" s="32">
        <v>288.61144444444443</v>
      </c>
      <c r="G11" s="32">
        <v>23.494444444444444</v>
      </c>
      <c r="H11" s="37">
        <v>8.1405103285732486E-2</v>
      </c>
      <c r="I11" s="32">
        <v>288.61144444444443</v>
      </c>
      <c r="J11" s="32">
        <v>23.494444444444444</v>
      </c>
      <c r="K11" s="37">
        <v>8.1405103285732486E-2</v>
      </c>
      <c r="L11" s="32">
        <v>56.889222222222216</v>
      </c>
      <c r="M11" s="32">
        <v>0</v>
      </c>
      <c r="N11" s="37">
        <v>0</v>
      </c>
      <c r="O11" s="32">
        <v>56.889222222222216</v>
      </c>
      <c r="P11" s="32">
        <v>0</v>
      </c>
      <c r="Q11" s="37">
        <v>0</v>
      </c>
      <c r="R11" s="32">
        <v>0</v>
      </c>
      <c r="S11" s="32">
        <v>0</v>
      </c>
      <c r="T11" s="37" t="s">
        <v>246</v>
      </c>
      <c r="U11" s="32">
        <v>0</v>
      </c>
      <c r="V11" s="32">
        <v>0</v>
      </c>
      <c r="W11" s="37" t="s">
        <v>246</v>
      </c>
      <c r="X11" s="32">
        <v>44.75</v>
      </c>
      <c r="Y11" s="32">
        <v>23.494444444444444</v>
      </c>
      <c r="Z11" s="37">
        <v>0.52501551831160764</v>
      </c>
      <c r="AA11" s="32">
        <v>0</v>
      </c>
      <c r="AB11" s="32">
        <v>0</v>
      </c>
      <c r="AC11" s="37" t="s">
        <v>246</v>
      </c>
      <c r="AD11" s="32">
        <v>186.97222222222223</v>
      </c>
      <c r="AE11" s="32">
        <v>0</v>
      </c>
      <c r="AF11" s="37">
        <v>0</v>
      </c>
      <c r="AG11" s="32">
        <v>0</v>
      </c>
      <c r="AH11" s="32">
        <v>0</v>
      </c>
      <c r="AI11" s="37" t="s">
        <v>246</v>
      </c>
      <c r="AJ11" s="32">
        <v>0</v>
      </c>
      <c r="AK11" s="32">
        <v>0</v>
      </c>
      <c r="AL11" s="37" t="s">
        <v>246</v>
      </c>
      <c r="AM11" t="s">
        <v>16</v>
      </c>
      <c r="AN11" s="34">
        <v>9</v>
      </c>
      <c r="AX11"/>
      <c r="AY11"/>
    </row>
    <row r="12" spans="1:51" x14ac:dyDescent="0.25">
      <c r="A12" t="s">
        <v>120</v>
      </c>
      <c r="B12" t="s">
        <v>79</v>
      </c>
      <c r="C12" t="s">
        <v>102</v>
      </c>
      <c r="D12" t="s">
        <v>106</v>
      </c>
      <c r="E12" s="32">
        <v>47.766666666666666</v>
      </c>
      <c r="F12" s="32">
        <v>195.78244444444442</v>
      </c>
      <c r="G12" s="32">
        <v>0</v>
      </c>
      <c r="H12" s="37">
        <v>0</v>
      </c>
      <c r="I12" s="32">
        <v>173.35466666666667</v>
      </c>
      <c r="J12" s="32">
        <v>0</v>
      </c>
      <c r="K12" s="37">
        <v>0</v>
      </c>
      <c r="L12" s="32">
        <v>83.380555555555546</v>
      </c>
      <c r="M12" s="32">
        <v>0</v>
      </c>
      <c r="N12" s="37">
        <v>0</v>
      </c>
      <c r="O12" s="32">
        <v>60.952777777777776</v>
      </c>
      <c r="P12" s="32">
        <v>0</v>
      </c>
      <c r="Q12" s="37">
        <v>0</v>
      </c>
      <c r="R12" s="32">
        <v>16.916666666666668</v>
      </c>
      <c r="S12" s="32">
        <v>0</v>
      </c>
      <c r="T12" s="37">
        <v>0</v>
      </c>
      <c r="U12" s="32">
        <v>5.5111111111111111</v>
      </c>
      <c r="V12" s="32">
        <v>0</v>
      </c>
      <c r="W12" s="37">
        <v>0</v>
      </c>
      <c r="X12" s="32">
        <v>20.972222222222221</v>
      </c>
      <c r="Y12" s="32">
        <v>0</v>
      </c>
      <c r="Z12" s="37">
        <v>0</v>
      </c>
      <c r="AA12" s="32">
        <v>0</v>
      </c>
      <c r="AB12" s="32">
        <v>0</v>
      </c>
      <c r="AC12" s="37" t="s">
        <v>246</v>
      </c>
      <c r="AD12" s="32">
        <v>77.855555555555554</v>
      </c>
      <c r="AE12" s="32">
        <v>0</v>
      </c>
      <c r="AF12" s="37">
        <v>0</v>
      </c>
      <c r="AG12" s="32">
        <v>13.574111111111112</v>
      </c>
      <c r="AH12" s="32">
        <v>0</v>
      </c>
      <c r="AI12" s="37">
        <v>0</v>
      </c>
      <c r="AJ12" s="32">
        <v>0</v>
      </c>
      <c r="AK12" s="32">
        <v>0</v>
      </c>
      <c r="AL12" s="37" t="s">
        <v>246</v>
      </c>
      <c r="AM12" t="s">
        <v>36</v>
      </c>
      <c r="AN12" s="34">
        <v>9</v>
      </c>
      <c r="AX12"/>
      <c r="AY12"/>
    </row>
    <row r="13" spans="1:51" x14ac:dyDescent="0.25">
      <c r="A13" t="s">
        <v>120</v>
      </c>
      <c r="B13" t="s">
        <v>46</v>
      </c>
      <c r="C13" t="s">
        <v>89</v>
      </c>
      <c r="D13" t="s">
        <v>105</v>
      </c>
      <c r="E13" s="32">
        <v>211.96666666666667</v>
      </c>
      <c r="F13" s="32">
        <v>988.53055555555557</v>
      </c>
      <c r="G13" s="32">
        <v>59.480555555555554</v>
      </c>
      <c r="H13" s="37">
        <v>6.0170679824992759E-2</v>
      </c>
      <c r="I13" s="32">
        <v>915.47222222222229</v>
      </c>
      <c r="J13" s="32">
        <v>59.480555555555554</v>
      </c>
      <c r="K13" s="37">
        <v>6.4972539976332788E-2</v>
      </c>
      <c r="L13" s="32">
        <v>252.24444444444447</v>
      </c>
      <c r="M13" s="32">
        <v>0</v>
      </c>
      <c r="N13" s="37">
        <v>0</v>
      </c>
      <c r="O13" s="32">
        <v>186.69444444444446</v>
      </c>
      <c r="P13" s="32">
        <v>0</v>
      </c>
      <c r="Q13" s="37">
        <v>0</v>
      </c>
      <c r="R13" s="32">
        <v>63.861111111111114</v>
      </c>
      <c r="S13" s="32">
        <v>0</v>
      </c>
      <c r="T13" s="37">
        <v>0</v>
      </c>
      <c r="U13" s="32">
        <v>1.6888888888888889</v>
      </c>
      <c r="V13" s="32">
        <v>0</v>
      </c>
      <c r="W13" s="37">
        <v>0</v>
      </c>
      <c r="X13" s="32">
        <v>135.38611111111112</v>
      </c>
      <c r="Y13" s="32">
        <v>59.480555555555554</v>
      </c>
      <c r="Z13" s="37">
        <v>0.43934015880506366</v>
      </c>
      <c r="AA13" s="32">
        <v>7.5083333333333337</v>
      </c>
      <c r="AB13" s="32">
        <v>0</v>
      </c>
      <c r="AC13" s="37">
        <v>0</v>
      </c>
      <c r="AD13" s="32">
        <v>545.02222222222224</v>
      </c>
      <c r="AE13" s="32">
        <v>0</v>
      </c>
      <c r="AF13" s="37">
        <v>0</v>
      </c>
      <c r="AG13" s="32">
        <v>48.369444444444447</v>
      </c>
      <c r="AH13" s="32">
        <v>0</v>
      </c>
      <c r="AI13" s="37">
        <v>0</v>
      </c>
      <c r="AJ13" s="32">
        <v>0</v>
      </c>
      <c r="AK13" s="32">
        <v>0</v>
      </c>
      <c r="AL13" s="37" t="s">
        <v>246</v>
      </c>
      <c r="AM13" t="s">
        <v>3</v>
      </c>
      <c r="AN13" s="34">
        <v>9</v>
      </c>
      <c r="AX13"/>
      <c r="AY13"/>
    </row>
    <row r="14" spans="1:51" x14ac:dyDescent="0.25">
      <c r="A14" t="s">
        <v>120</v>
      </c>
      <c r="B14" t="s">
        <v>74</v>
      </c>
      <c r="C14" t="s">
        <v>100</v>
      </c>
      <c r="D14" t="s">
        <v>105</v>
      </c>
      <c r="E14" s="32">
        <v>72.86666666666666</v>
      </c>
      <c r="F14" s="32">
        <v>294.3</v>
      </c>
      <c r="G14" s="32">
        <v>19.263888888888889</v>
      </c>
      <c r="H14" s="37">
        <v>6.5456639105976516E-2</v>
      </c>
      <c r="I14" s="32">
        <v>261.32499999999999</v>
      </c>
      <c r="J14" s="32">
        <v>19.263888888888889</v>
      </c>
      <c r="K14" s="37">
        <v>7.3716211188707123E-2</v>
      </c>
      <c r="L14" s="32">
        <v>61.125</v>
      </c>
      <c r="M14" s="32">
        <v>0</v>
      </c>
      <c r="N14" s="37">
        <v>0</v>
      </c>
      <c r="O14" s="32">
        <v>34.37222222222222</v>
      </c>
      <c r="P14" s="32">
        <v>0</v>
      </c>
      <c r="Q14" s="37">
        <v>0</v>
      </c>
      <c r="R14" s="32">
        <v>26.752777777777776</v>
      </c>
      <c r="S14" s="32">
        <v>0</v>
      </c>
      <c r="T14" s="37">
        <v>0</v>
      </c>
      <c r="U14" s="32">
        <v>0</v>
      </c>
      <c r="V14" s="32">
        <v>0</v>
      </c>
      <c r="W14" s="37" t="s">
        <v>246</v>
      </c>
      <c r="X14" s="32">
        <v>57.575000000000003</v>
      </c>
      <c r="Y14" s="32">
        <v>19.263888888888889</v>
      </c>
      <c r="Z14" s="37">
        <v>0.33458773580354129</v>
      </c>
      <c r="AA14" s="32">
        <v>6.2222222222222223</v>
      </c>
      <c r="AB14" s="32">
        <v>0</v>
      </c>
      <c r="AC14" s="37">
        <v>0</v>
      </c>
      <c r="AD14" s="32">
        <v>163.83611111111111</v>
      </c>
      <c r="AE14" s="32">
        <v>0</v>
      </c>
      <c r="AF14" s="37">
        <v>0</v>
      </c>
      <c r="AG14" s="32">
        <v>5.541666666666667</v>
      </c>
      <c r="AH14" s="32">
        <v>0</v>
      </c>
      <c r="AI14" s="37">
        <v>0</v>
      </c>
      <c r="AJ14" s="32">
        <v>0</v>
      </c>
      <c r="AK14" s="32">
        <v>0</v>
      </c>
      <c r="AL14" s="37" t="s">
        <v>246</v>
      </c>
      <c r="AM14" t="s">
        <v>31</v>
      </c>
      <c r="AN14" s="34">
        <v>9</v>
      </c>
      <c r="AX14"/>
      <c r="AY14"/>
    </row>
    <row r="15" spans="1:51" x14ac:dyDescent="0.25">
      <c r="A15" t="s">
        <v>120</v>
      </c>
      <c r="B15" t="s">
        <v>70</v>
      </c>
      <c r="C15" t="s">
        <v>90</v>
      </c>
      <c r="D15" t="s">
        <v>107</v>
      </c>
      <c r="E15" s="32">
        <v>31.944444444444443</v>
      </c>
      <c r="F15" s="32">
        <v>129.86944444444444</v>
      </c>
      <c r="G15" s="32">
        <v>25.386111111111113</v>
      </c>
      <c r="H15" s="37">
        <v>0.19547408722434925</v>
      </c>
      <c r="I15" s="32">
        <v>121.94722222222222</v>
      </c>
      <c r="J15" s="32">
        <v>25.386111111111113</v>
      </c>
      <c r="K15" s="37">
        <v>0.2081729345572994</v>
      </c>
      <c r="L15" s="32">
        <v>38.533333333333339</v>
      </c>
      <c r="M15" s="32">
        <v>3.5055555555555555</v>
      </c>
      <c r="N15" s="37">
        <v>9.09746251441753E-2</v>
      </c>
      <c r="O15" s="32">
        <v>30.611111111111111</v>
      </c>
      <c r="P15" s="32">
        <v>3.5055555555555555</v>
      </c>
      <c r="Q15" s="37">
        <v>0.11451905626134301</v>
      </c>
      <c r="R15" s="32">
        <v>2.5083333333333333</v>
      </c>
      <c r="S15" s="32">
        <v>0</v>
      </c>
      <c r="T15" s="37">
        <v>0</v>
      </c>
      <c r="U15" s="32">
        <v>5.4138888888888888</v>
      </c>
      <c r="V15" s="32">
        <v>0</v>
      </c>
      <c r="W15" s="37">
        <v>0</v>
      </c>
      <c r="X15" s="32">
        <v>0</v>
      </c>
      <c r="Y15" s="32">
        <v>0</v>
      </c>
      <c r="Z15" s="37" t="s">
        <v>246</v>
      </c>
      <c r="AA15" s="32">
        <v>0</v>
      </c>
      <c r="AB15" s="32">
        <v>0</v>
      </c>
      <c r="AC15" s="37" t="s">
        <v>246</v>
      </c>
      <c r="AD15" s="32">
        <v>86.191666666666663</v>
      </c>
      <c r="AE15" s="32">
        <v>21.880555555555556</v>
      </c>
      <c r="AF15" s="37">
        <v>0.25385929291952691</v>
      </c>
      <c r="AG15" s="32">
        <v>5.1444444444444448</v>
      </c>
      <c r="AH15" s="32">
        <v>0</v>
      </c>
      <c r="AI15" s="37">
        <v>0</v>
      </c>
      <c r="AJ15" s="32">
        <v>0</v>
      </c>
      <c r="AK15" s="32">
        <v>0</v>
      </c>
      <c r="AL15" s="37" t="s">
        <v>246</v>
      </c>
      <c r="AM15" t="s">
        <v>27</v>
      </c>
      <c r="AN15" s="34">
        <v>9</v>
      </c>
      <c r="AX15"/>
      <c r="AY15"/>
    </row>
    <row r="16" spans="1:51" x14ac:dyDescent="0.25">
      <c r="A16" t="s">
        <v>120</v>
      </c>
      <c r="B16" t="s">
        <v>49</v>
      </c>
      <c r="C16" t="s">
        <v>90</v>
      </c>
      <c r="D16" t="s">
        <v>107</v>
      </c>
      <c r="E16" s="32">
        <v>262.64444444444445</v>
      </c>
      <c r="F16" s="32">
        <v>1216.5945555555556</v>
      </c>
      <c r="G16" s="32">
        <v>0.1</v>
      </c>
      <c r="H16" s="37">
        <v>8.2196652568723027E-5</v>
      </c>
      <c r="I16" s="32">
        <v>1101.8935555555556</v>
      </c>
      <c r="J16" s="32">
        <v>0.1</v>
      </c>
      <c r="K16" s="37">
        <v>9.075286763936262E-5</v>
      </c>
      <c r="L16" s="32">
        <v>402.27377777777787</v>
      </c>
      <c r="M16" s="32">
        <v>0.1</v>
      </c>
      <c r="N16" s="37">
        <v>2.4858692145537145E-4</v>
      </c>
      <c r="O16" s="32">
        <v>292.42444444444459</v>
      </c>
      <c r="P16" s="32">
        <v>0.1</v>
      </c>
      <c r="Q16" s="37">
        <v>3.4196867566930854E-4</v>
      </c>
      <c r="R16" s="32">
        <v>104.93266666666659</v>
      </c>
      <c r="S16" s="32">
        <v>0</v>
      </c>
      <c r="T16" s="37">
        <v>0</v>
      </c>
      <c r="U16" s="32">
        <v>4.916666666666667</v>
      </c>
      <c r="V16" s="32">
        <v>0</v>
      </c>
      <c r="W16" s="37">
        <v>0</v>
      </c>
      <c r="X16" s="32">
        <v>36.478333333333303</v>
      </c>
      <c r="Y16" s="32">
        <v>0</v>
      </c>
      <c r="Z16" s="37">
        <v>0</v>
      </c>
      <c r="AA16" s="32">
        <v>4.8516666666666657</v>
      </c>
      <c r="AB16" s="32">
        <v>0</v>
      </c>
      <c r="AC16" s="37">
        <v>0</v>
      </c>
      <c r="AD16" s="32">
        <v>707.0864444444444</v>
      </c>
      <c r="AE16" s="32">
        <v>0</v>
      </c>
      <c r="AF16" s="37">
        <v>0</v>
      </c>
      <c r="AG16" s="32">
        <v>65.904333333333312</v>
      </c>
      <c r="AH16" s="32">
        <v>0</v>
      </c>
      <c r="AI16" s="37">
        <v>0</v>
      </c>
      <c r="AJ16" s="32">
        <v>0</v>
      </c>
      <c r="AK16" s="32">
        <v>0</v>
      </c>
      <c r="AL16" s="37" t="s">
        <v>246</v>
      </c>
      <c r="AM16" t="s">
        <v>6</v>
      </c>
      <c r="AN16" s="34">
        <v>9</v>
      </c>
      <c r="AX16"/>
      <c r="AY16"/>
    </row>
    <row r="17" spans="1:51" x14ac:dyDescent="0.25">
      <c r="A17" t="s">
        <v>120</v>
      </c>
      <c r="B17" t="s">
        <v>68</v>
      </c>
      <c r="C17" t="s">
        <v>90</v>
      </c>
      <c r="D17" t="s">
        <v>107</v>
      </c>
      <c r="E17" s="32">
        <v>27.255555555555556</v>
      </c>
      <c r="F17" s="32">
        <v>164.55833333333334</v>
      </c>
      <c r="G17" s="32">
        <v>0</v>
      </c>
      <c r="H17" s="37">
        <v>0</v>
      </c>
      <c r="I17" s="32">
        <v>142.7861111111111</v>
      </c>
      <c r="J17" s="32">
        <v>0</v>
      </c>
      <c r="K17" s="37">
        <v>0</v>
      </c>
      <c r="L17" s="32">
        <v>46.675000000000004</v>
      </c>
      <c r="M17" s="32">
        <v>0</v>
      </c>
      <c r="N17" s="37">
        <v>0</v>
      </c>
      <c r="O17" s="32">
        <v>24.902777777777779</v>
      </c>
      <c r="P17" s="32">
        <v>0</v>
      </c>
      <c r="Q17" s="37">
        <v>0</v>
      </c>
      <c r="R17" s="32">
        <v>16.083333333333332</v>
      </c>
      <c r="S17" s="32">
        <v>0</v>
      </c>
      <c r="T17" s="37">
        <v>0</v>
      </c>
      <c r="U17" s="32">
        <v>5.6888888888888891</v>
      </c>
      <c r="V17" s="32">
        <v>0</v>
      </c>
      <c r="W17" s="37">
        <v>0</v>
      </c>
      <c r="X17" s="32">
        <v>17.827777777777779</v>
      </c>
      <c r="Y17" s="32">
        <v>0</v>
      </c>
      <c r="Z17" s="37">
        <v>0</v>
      </c>
      <c r="AA17" s="32">
        <v>0</v>
      </c>
      <c r="AB17" s="32">
        <v>0</v>
      </c>
      <c r="AC17" s="37" t="s">
        <v>246</v>
      </c>
      <c r="AD17" s="32">
        <v>100.05555555555556</v>
      </c>
      <c r="AE17" s="32">
        <v>0</v>
      </c>
      <c r="AF17" s="37">
        <v>0</v>
      </c>
      <c r="AG17" s="32">
        <v>0</v>
      </c>
      <c r="AH17" s="32">
        <v>0</v>
      </c>
      <c r="AI17" s="37" t="s">
        <v>246</v>
      </c>
      <c r="AJ17" s="32">
        <v>0</v>
      </c>
      <c r="AK17" s="32">
        <v>0</v>
      </c>
      <c r="AL17" s="37" t="s">
        <v>246</v>
      </c>
      <c r="AM17" t="s">
        <v>25</v>
      </c>
      <c r="AN17" s="34">
        <v>9</v>
      </c>
      <c r="AX17"/>
      <c r="AY17"/>
    </row>
    <row r="18" spans="1:51" x14ac:dyDescent="0.25">
      <c r="A18" t="s">
        <v>120</v>
      </c>
      <c r="B18" t="s">
        <v>60</v>
      </c>
      <c r="C18" t="s">
        <v>95</v>
      </c>
      <c r="D18" t="s">
        <v>107</v>
      </c>
      <c r="E18" s="32">
        <v>36.822222222222223</v>
      </c>
      <c r="F18" s="32">
        <v>142.03333333333327</v>
      </c>
      <c r="G18" s="32">
        <v>3.3333333333333333E-2</v>
      </c>
      <c r="H18" s="37">
        <v>2.3468669326449199E-4</v>
      </c>
      <c r="I18" s="32">
        <v>106.60877777777772</v>
      </c>
      <c r="J18" s="32">
        <v>3.3333333333333333E-2</v>
      </c>
      <c r="K18" s="37">
        <v>3.1266968844550027E-4</v>
      </c>
      <c r="L18" s="32">
        <v>43.806222222222225</v>
      </c>
      <c r="M18" s="32">
        <v>3.3333333333333333E-2</v>
      </c>
      <c r="N18" s="37">
        <v>7.6092691043382977E-4</v>
      </c>
      <c r="O18" s="32">
        <v>8.3816666666666642</v>
      </c>
      <c r="P18" s="32">
        <v>3.3333333333333333E-2</v>
      </c>
      <c r="Q18" s="37">
        <v>3.9769337840524967E-3</v>
      </c>
      <c r="R18" s="32">
        <v>30.18011111111111</v>
      </c>
      <c r="S18" s="32">
        <v>0</v>
      </c>
      <c r="T18" s="37">
        <v>0</v>
      </c>
      <c r="U18" s="32">
        <v>5.2444444444444445</v>
      </c>
      <c r="V18" s="32">
        <v>0</v>
      </c>
      <c r="W18" s="37">
        <v>0</v>
      </c>
      <c r="X18" s="32">
        <v>10.378777777777785</v>
      </c>
      <c r="Y18" s="32">
        <v>0</v>
      </c>
      <c r="Z18" s="37">
        <v>0</v>
      </c>
      <c r="AA18" s="32">
        <v>0</v>
      </c>
      <c r="AB18" s="32">
        <v>0</v>
      </c>
      <c r="AC18" s="37" t="s">
        <v>246</v>
      </c>
      <c r="AD18" s="32">
        <v>87.848333333333272</v>
      </c>
      <c r="AE18" s="32">
        <v>0</v>
      </c>
      <c r="AF18" s="37">
        <v>0</v>
      </c>
      <c r="AG18" s="32">
        <v>0</v>
      </c>
      <c r="AH18" s="32">
        <v>0</v>
      </c>
      <c r="AI18" s="37" t="s">
        <v>246</v>
      </c>
      <c r="AJ18" s="32">
        <v>0</v>
      </c>
      <c r="AK18" s="32">
        <v>0</v>
      </c>
      <c r="AL18" s="37" t="s">
        <v>246</v>
      </c>
      <c r="AM18" t="s">
        <v>17</v>
      </c>
      <c r="AN18" s="34">
        <v>9</v>
      </c>
      <c r="AX18"/>
      <c r="AY18"/>
    </row>
    <row r="19" spans="1:51" x14ac:dyDescent="0.25">
      <c r="A19" t="s">
        <v>120</v>
      </c>
      <c r="B19" t="s">
        <v>43</v>
      </c>
      <c r="C19" t="s">
        <v>86</v>
      </c>
      <c r="D19" t="s">
        <v>104</v>
      </c>
      <c r="E19" s="32">
        <v>40.233333333333334</v>
      </c>
      <c r="F19" s="32">
        <v>173.10444444444445</v>
      </c>
      <c r="G19" s="32">
        <v>0.80833333333333335</v>
      </c>
      <c r="H19" s="37">
        <v>4.669627841893783E-3</v>
      </c>
      <c r="I19" s="32">
        <v>173.10444444444445</v>
      </c>
      <c r="J19" s="32">
        <v>0.80833333333333335</v>
      </c>
      <c r="K19" s="37">
        <v>4.669627841893783E-3</v>
      </c>
      <c r="L19" s="32">
        <v>42.13666666666667</v>
      </c>
      <c r="M19" s="32">
        <v>0</v>
      </c>
      <c r="N19" s="37">
        <v>0</v>
      </c>
      <c r="O19" s="32">
        <v>42.13666666666667</v>
      </c>
      <c r="P19" s="32">
        <v>0</v>
      </c>
      <c r="Q19" s="37">
        <v>0</v>
      </c>
      <c r="R19" s="32">
        <v>0</v>
      </c>
      <c r="S19" s="32">
        <v>0</v>
      </c>
      <c r="T19" s="37" t="s">
        <v>246</v>
      </c>
      <c r="U19" s="32">
        <v>0</v>
      </c>
      <c r="V19" s="32">
        <v>0</v>
      </c>
      <c r="W19" s="37" t="s">
        <v>246</v>
      </c>
      <c r="X19" s="32">
        <v>25.466666666666665</v>
      </c>
      <c r="Y19" s="32">
        <v>0.80833333333333335</v>
      </c>
      <c r="Z19" s="37">
        <v>3.1740837696335081E-2</v>
      </c>
      <c r="AA19" s="32">
        <v>0</v>
      </c>
      <c r="AB19" s="32">
        <v>0</v>
      </c>
      <c r="AC19" s="37" t="s">
        <v>246</v>
      </c>
      <c r="AD19" s="32">
        <v>99.892777777777781</v>
      </c>
      <c r="AE19" s="32">
        <v>0</v>
      </c>
      <c r="AF19" s="37">
        <v>0</v>
      </c>
      <c r="AG19" s="32">
        <v>5.6083333333333334</v>
      </c>
      <c r="AH19" s="32">
        <v>0</v>
      </c>
      <c r="AI19" s="37">
        <v>0</v>
      </c>
      <c r="AJ19" s="32">
        <v>0</v>
      </c>
      <c r="AK19" s="32">
        <v>0</v>
      </c>
      <c r="AL19" s="37" t="s">
        <v>246</v>
      </c>
      <c r="AM19" t="s">
        <v>0</v>
      </c>
      <c r="AN19" s="34">
        <v>9</v>
      </c>
      <c r="AX19"/>
      <c r="AY19"/>
    </row>
    <row r="20" spans="1:51" x14ac:dyDescent="0.25">
      <c r="A20" t="s">
        <v>120</v>
      </c>
      <c r="B20" t="s">
        <v>73</v>
      </c>
      <c r="C20" t="s">
        <v>90</v>
      </c>
      <c r="D20" t="s">
        <v>107</v>
      </c>
      <c r="E20" s="32">
        <v>10.633333333333333</v>
      </c>
      <c r="F20" s="32">
        <v>87.229111111111138</v>
      </c>
      <c r="G20" s="32">
        <v>0</v>
      </c>
      <c r="H20" s="37">
        <v>0</v>
      </c>
      <c r="I20" s="32">
        <v>81.130222222222244</v>
      </c>
      <c r="J20" s="32">
        <v>0</v>
      </c>
      <c r="K20" s="37">
        <v>0</v>
      </c>
      <c r="L20" s="32">
        <v>30.324666666666673</v>
      </c>
      <c r="M20" s="32">
        <v>0</v>
      </c>
      <c r="N20" s="37">
        <v>0</v>
      </c>
      <c r="O20" s="32">
        <v>24.225777777777786</v>
      </c>
      <c r="P20" s="32">
        <v>0</v>
      </c>
      <c r="Q20" s="37">
        <v>0</v>
      </c>
      <c r="R20" s="32">
        <v>4.3975555555555559</v>
      </c>
      <c r="S20" s="32">
        <v>0</v>
      </c>
      <c r="T20" s="37">
        <v>0</v>
      </c>
      <c r="U20" s="32">
        <v>1.701333333333332</v>
      </c>
      <c r="V20" s="32">
        <v>0</v>
      </c>
      <c r="W20" s="37">
        <v>0</v>
      </c>
      <c r="X20" s="32">
        <v>2.8144444444444447</v>
      </c>
      <c r="Y20" s="32">
        <v>0</v>
      </c>
      <c r="Z20" s="37">
        <v>0</v>
      </c>
      <c r="AA20" s="32">
        <v>0</v>
      </c>
      <c r="AB20" s="32">
        <v>0</v>
      </c>
      <c r="AC20" s="37" t="s">
        <v>246</v>
      </c>
      <c r="AD20" s="32">
        <v>54.090000000000018</v>
      </c>
      <c r="AE20" s="32">
        <v>0</v>
      </c>
      <c r="AF20" s="37">
        <v>0</v>
      </c>
      <c r="AG20" s="32">
        <v>0</v>
      </c>
      <c r="AH20" s="32">
        <v>0</v>
      </c>
      <c r="AI20" s="37" t="s">
        <v>246</v>
      </c>
      <c r="AJ20" s="32">
        <v>0</v>
      </c>
      <c r="AK20" s="32">
        <v>0</v>
      </c>
      <c r="AL20" s="37" t="s">
        <v>246</v>
      </c>
      <c r="AM20" t="s">
        <v>30</v>
      </c>
      <c r="AN20" s="34">
        <v>9</v>
      </c>
      <c r="AX20"/>
      <c r="AY20"/>
    </row>
    <row r="21" spans="1:51" x14ac:dyDescent="0.25">
      <c r="A21" t="s">
        <v>120</v>
      </c>
      <c r="B21" t="s">
        <v>84</v>
      </c>
      <c r="C21" t="s">
        <v>90</v>
      </c>
      <c r="D21" t="s">
        <v>107</v>
      </c>
      <c r="E21" s="32">
        <v>30.244444444444444</v>
      </c>
      <c r="F21" s="32">
        <v>200.28788888888889</v>
      </c>
      <c r="G21" s="32">
        <v>0</v>
      </c>
      <c r="H21" s="37">
        <v>0</v>
      </c>
      <c r="I21" s="32">
        <v>200.28788888888889</v>
      </c>
      <c r="J21" s="32">
        <v>0</v>
      </c>
      <c r="K21" s="37">
        <v>0</v>
      </c>
      <c r="L21" s="32">
        <v>85.542999999999992</v>
      </c>
      <c r="M21" s="32">
        <v>0</v>
      </c>
      <c r="N21" s="37">
        <v>0</v>
      </c>
      <c r="O21" s="32">
        <v>85.542999999999992</v>
      </c>
      <c r="P21" s="32">
        <v>0</v>
      </c>
      <c r="Q21" s="37">
        <v>0</v>
      </c>
      <c r="R21" s="32">
        <v>0</v>
      </c>
      <c r="S21" s="32">
        <v>0</v>
      </c>
      <c r="T21" s="37" t="s">
        <v>246</v>
      </c>
      <c r="U21" s="32">
        <v>0</v>
      </c>
      <c r="V21" s="32">
        <v>0</v>
      </c>
      <c r="W21" s="37" t="s">
        <v>246</v>
      </c>
      <c r="X21" s="32">
        <v>0</v>
      </c>
      <c r="Y21" s="32">
        <v>0</v>
      </c>
      <c r="Z21" s="37" t="s">
        <v>246</v>
      </c>
      <c r="AA21" s="32">
        <v>0</v>
      </c>
      <c r="AB21" s="32">
        <v>0</v>
      </c>
      <c r="AC21" s="37" t="s">
        <v>246</v>
      </c>
      <c r="AD21" s="32">
        <v>114.74488888888889</v>
      </c>
      <c r="AE21" s="32">
        <v>0</v>
      </c>
      <c r="AF21" s="37">
        <v>0</v>
      </c>
      <c r="AG21" s="32">
        <v>0</v>
      </c>
      <c r="AH21" s="32">
        <v>0</v>
      </c>
      <c r="AI21" s="37" t="s">
        <v>246</v>
      </c>
      <c r="AJ21" s="32">
        <v>0</v>
      </c>
      <c r="AK21" s="32">
        <v>0</v>
      </c>
      <c r="AL21" s="37" t="s">
        <v>246</v>
      </c>
      <c r="AM21" t="s">
        <v>41</v>
      </c>
      <c r="AN21" s="34">
        <v>9</v>
      </c>
      <c r="AX21"/>
      <c r="AY21"/>
    </row>
    <row r="22" spans="1:51" x14ac:dyDescent="0.25">
      <c r="A22" t="s">
        <v>120</v>
      </c>
      <c r="B22" t="s">
        <v>71</v>
      </c>
      <c r="C22" t="s">
        <v>98</v>
      </c>
      <c r="D22" t="s">
        <v>107</v>
      </c>
      <c r="E22" s="32">
        <v>77.955555555555549</v>
      </c>
      <c r="F22" s="32">
        <v>311.09655555555554</v>
      </c>
      <c r="G22" s="32">
        <v>0</v>
      </c>
      <c r="H22" s="37">
        <v>0</v>
      </c>
      <c r="I22" s="32">
        <v>283.24799999999999</v>
      </c>
      <c r="J22" s="32">
        <v>0</v>
      </c>
      <c r="K22" s="37">
        <v>0</v>
      </c>
      <c r="L22" s="32">
        <v>135.69444444444446</v>
      </c>
      <c r="M22" s="32">
        <v>0</v>
      </c>
      <c r="N22" s="37">
        <v>0</v>
      </c>
      <c r="O22" s="32">
        <v>107.84588888888889</v>
      </c>
      <c r="P22" s="32">
        <v>0</v>
      </c>
      <c r="Q22" s="37">
        <v>0</v>
      </c>
      <c r="R22" s="32">
        <v>22.159666666666659</v>
      </c>
      <c r="S22" s="32">
        <v>0</v>
      </c>
      <c r="T22" s="37">
        <v>0</v>
      </c>
      <c r="U22" s="32">
        <v>5.6888888888888891</v>
      </c>
      <c r="V22" s="32">
        <v>0</v>
      </c>
      <c r="W22" s="37">
        <v>0</v>
      </c>
      <c r="X22" s="32">
        <v>27.762555555555551</v>
      </c>
      <c r="Y22" s="32">
        <v>0</v>
      </c>
      <c r="Z22" s="37">
        <v>0</v>
      </c>
      <c r="AA22" s="32">
        <v>0</v>
      </c>
      <c r="AB22" s="32">
        <v>0</v>
      </c>
      <c r="AC22" s="37" t="s">
        <v>246</v>
      </c>
      <c r="AD22" s="32">
        <v>140.99877777777778</v>
      </c>
      <c r="AE22" s="32">
        <v>0</v>
      </c>
      <c r="AF22" s="37">
        <v>0</v>
      </c>
      <c r="AG22" s="32">
        <v>6.6407777777777763</v>
      </c>
      <c r="AH22" s="32">
        <v>0</v>
      </c>
      <c r="AI22" s="37">
        <v>0</v>
      </c>
      <c r="AJ22" s="32">
        <v>0</v>
      </c>
      <c r="AK22" s="32">
        <v>0</v>
      </c>
      <c r="AL22" s="37" t="s">
        <v>246</v>
      </c>
      <c r="AM22" t="s">
        <v>28</v>
      </c>
      <c r="AN22" s="34">
        <v>9</v>
      </c>
      <c r="AX22"/>
      <c r="AY22"/>
    </row>
    <row r="23" spans="1:51" x14ac:dyDescent="0.25">
      <c r="A23" t="s">
        <v>120</v>
      </c>
      <c r="B23" t="s">
        <v>83</v>
      </c>
      <c r="C23" t="s">
        <v>90</v>
      </c>
      <c r="D23" t="s">
        <v>107</v>
      </c>
      <c r="E23" s="32">
        <v>41.655555555555559</v>
      </c>
      <c r="F23" s="32">
        <v>192.60111111111109</v>
      </c>
      <c r="G23" s="32">
        <v>20.623333333333338</v>
      </c>
      <c r="H23" s="37">
        <v>0.10707795616732341</v>
      </c>
      <c r="I23" s="32">
        <v>171.88555555555553</v>
      </c>
      <c r="J23" s="32">
        <v>20.623333333333338</v>
      </c>
      <c r="K23" s="37">
        <v>0.1199829343814037</v>
      </c>
      <c r="L23" s="32">
        <v>72.591111111111104</v>
      </c>
      <c r="M23" s="32">
        <v>7.4500000000000028</v>
      </c>
      <c r="N23" s="37">
        <v>0.10262964550296949</v>
      </c>
      <c r="O23" s="32">
        <v>57.091111111111111</v>
      </c>
      <c r="P23" s="32">
        <v>7.4500000000000028</v>
      </c>
      <c r="Q23" s="37">
        <v>0.1304931688139816</v>
      </c>
      <c r="R23" s="32">
        <v>10.522222222222222</v>
      </c>
      <c r="S23" s="32">
        <v>0</v>
      </c>
      <c r="T23" s="37">
        <v>0</v>
      </c>
      <c r="U23" s="32">
        <v>4.9777777777777779</v>
      </c>
      <c r="V23" s="32">
        <v>0</v>
      </c>
      <c r="W23" s="37">
        <v>0</v>
      </c>
      <c r="X23" s="32">
        <v>18.636111111111106</v>
      </c>
      <c r="Y23" s="32">
        <v>10.43888888888889</v>
      </c>
      <c r="Z23" s="37">
        <v>0.560143091369802</v>
      </c>
      <c r="AA23" s="32">
        <v>5.2155555555555573</v>
      </c>
      <c r="AB23" s="32">
        <v>0</v>
      </c>
      <c r="AC23" s="37">
        <v>0</v>
      </c>
      <c r="AD23" s="32">
        <v>96.158333333333317</v>
      </c>
      <c r="AE23" s="32">
        <v>2.7344444444444451</v>
      </c>
      <c r="AF23" s="37">
        <v>2.8436895167114434E-2</v>
      </c>
      <c r="AG23" s="32">
        <v>0</v>
      </c>
      <c r="AH23" s="32">
        <v>0</v>
      </c>
      <c r="AI23" s="37" t="s">
        <v>246</v>
      </c>
      <c r="AJ23" s="32">
        <v>0</v>
      </c>
      <c r="AK23" s="32">
        <v>0</v>
      </c>
      <c r="AL23" s="37" t="s">
        <v>246</v>
      </c>
      <c r="AM23" t="s">
        <v>40</v>
      </c>
      <c r="AN23" s="34">
        <v>9</v>
      </c>
      <c r="AX23"/>
      <c r="AY23"/>
    </row>
    <row r="24" spans="1:51" x14ac:dyDescent="0.25">
      <c r="A24" t="s">
        <v>120</v>
      </c>
      <c r="B24" t="s">
        <v>78</v>
      </c>
      <c r="C24" t="s">
        <v>92</v>
      </c>
      <c r="D24" t="s">
        <v>106</v>
      </c>
      <c r="E24" s="32">
        <v>41.8</v>
      </c>
      <c r="F24" s="32">
        <v>162.04544444444443</v>
      </c>
      <c r="G24" s="32">
        <v>0.52777777777777779</v>
      </c>
      <c r="H24" s="37">
        <v>3.2569738667273724E-3</v>
      </c>
      <c r="I24" s="32">
        <v>153.10011111111109</v>
      </c>
      <c r="J24" s="32">
        <v>0.52777777777777779</v>
      </c>
      <c r="K24" s="37">
        <v>3.4472723366918236E-3</v>
      </c>
      <c r="L24" s="32">
        <v>51.559444444444445</v>
      </c>
      <c r="M24" s="32">
        <v>0.52777777777777779</v>
      </c>
      <c r="N24" s="37">
        <v>1.0236296831058003E-2</v>
      </c>
      <c r="O24" s="32">
        <v>42.614111111111114</v>
      </c>
      <c r="P24" s="32">
        <v>0.52777777777777779</v>
      </c>
      <c r="Q24" s="37">
        <v>1.2385047206585195E-2</v>
      </c>
      <c r="R24" s="32">
        <v>5.1831111111111117</v>
      </c>
      <c r="S24" s="32">
        <v>0</v>
      </c>
      <c r="T24" s="37">
        <v>0</v>
      </c>
      <c r="U24" s="32">
        <v>3.7622222222222206</v>
      </c>
      <c r="V24" s="32">
        <v>0</v>
      </c>
      <c r="W24" s="37">
        <v>0</v>
      </c>
      <c r="X24" s="32">
        <v>5.2115555555555559</v>
      </c>
      <c r="Y24" s="32">
        <v>0</v>
      </c>
      <c r="Z24" s="37">
        <v>0</v>
      </c>
      <c r="AA24" s="32">
        <v>0</v>
      </c>
      <c r="AB24" s="32">
        <v>0</v>
      </c>
      <c r="AC24" s="37" t="s">
        <v>246</v>
      </c>
      <c r="AD24" s="32">
        <v>100.28255555555552</v>
      </c>
      <c r="AE24" s="32">
        <v>0</v>
      </c>
      <c r="AF24" s="37">
        <v>0</v>
      </c>
      <c r="AG24" s="32">
        <v>0</v>
      </c>
      <c r="AH24" s="32">
        <v>0</v>
      </c>
      <c r="AI24" s="37" t="s">
        <v>246</v>
      </c>
      <c r="AJ24" s="32">
        <v>4.991888888888889</v>
      </c>
      <c r="AK24" s="32">
        <v>0</v>
      </c>
      <c r="AL24" s="37">
        <v>0</v>
      </c>
      <c r="AM24" t="s">
        <v>35</v>
      </c>
      <c r="AN24" s="34">
        <v>9</v>
      </c>
      <c r="AX24"/>
      <c r="AY24"/>
    </row>
    <row r="25" spans="1:51" x14ac:dyDescent="0.25">
      <c r="A25" t="s">
        <v>120</v>
      </c>
      <c r="B25" t="s">
        <v>55</v>
      </c>
      <c r="C25" t="s">
        <v>92</v>
      </c>
      <c r="D25" t="s">
        <v>106</v>
      </c>
      <c r="E25" s="32">
        <v>20.288888888888888</v>
      </c>
      <c r="F25" s="32">
        <v>92.044444444444451</v>
      </c>
      <c r="G25" s="32">
        <v>0</v>
      </c>
      <c r="H25" s="37">
        <v>0</v>
      </c>
      <c r="I25" s="32">
        <v>87.772222222222211</v>
      </c>
      <c r="J25" s="32">
        <v>0</v>
      </c>
      <c r="K25" s="37">
        <v>0</v>
      </c>
      <c r="L25" s="32">
        <v>27.111111111111111</v>
      </c>
      <c r="M25" s="32">
        <v>0</v>
      </c>
      <c r="N25" s="37">
        <v>0</v>
      </c>
      <c r="O25" s="32">
        <v>22.838888888888889</v>
      </c>
      <c r="P25" s="32">
        <v>0</v>
      </c>
      <c r="Q25" s="37">
        <v>0</v>
      </c>
      <c r="R25" s="32">
        <v>4.2722222222222221</v>
      </c>
      <c r="S25" s="32">
        <v>0</v>
      </c>
      <c r="T25" s="37">
        <v>0</v>
      </c>
      <c r="U25" s="32">
        <v>0</v>
      </c>
      <c r="V25" s="32">
        <v>0</v>
      </c>
      <c r="W25" s="37" t="s">
        <v>246</v>
      </c>
      <c r="X25" s="32">
        <v>14.588888888888889</v>
      </c>
      <c r="Y25" s="32">
        <v>0</v>
      </c>
      <c r="Z25" s="37">
        <v>0</v>
      </c>
      <c r="AA25" s="32">
        <v>0</v>
      </c>
      <c r="AB25" s="32">
        <v>0</v>
      </c>
      <c r="AC25" s="37" t="s">
        <v>246</v>
      </c>
      <c r="AD25" s="32">
        <v>50.344444444444441</v>
      </c>
      <c r="AE25" s="32">
        <v>0</v>
      </c>
      <c r="AF25" s="37">
        <v>0</v>
      </c>
      <c r="AG25" s="32">
        <v>0</v>
      </c>
      <c r="AH25" s="32">
        <v>0</v>
      </c>
      <c r="AI25" s="37" t="s">
        <v>246</v>
      </c>
      <c r="AJ25" s="32">
        <v>0</v>
      </c>
      <c r="AK25" s="32">
        <v>0</v>
      </c>
      <c r="AL25" s="37" t="s">
        <v>246</v>
      </c>
      <c r="AM25" t="s">
        <v>12</v>
      </c>
      <c r="AN25" s="34">
        <v>9</v>
      </c>
      <c r="AX25"/>
      <c r="AY25"/>
    </row>
    <row r="26" spans="1:51" x14ac:dyDescent="0.25">
      <c r="A26" t="s">
        <v>120</v>
      </c>
      <c r="B26" t="s">
        <v>57</v>
      </c>
      <c r="C26" t="s">
        <v>90</v>
      </c>
      <c r="D26" t="s">
        <v>107</v>
      </c>
      <c r="E26" s="32">
        <v>131.27777777777777</v>
      </c>
      <c r="F26" s="32">
        <v>471.34377777777775</v>
      </c>
      <c r="G26" s="32">
        <v>13.2</v>
      </c>
      <c r="H26" s="37">
        <v>2.8005037134962121E-2</v>
      </c>
      <c r="I26" s="32">
        <v>416.69388888888886</v>
      </c>
      <c r="J26" s="32">
        <v>11.244444444444444</v>
      </c>
      <c r="K26" s="37">
        <v>2.6984903652961339E-2</v>
      </c>
      <c r="L26" s="32">
        <v>173.77622222222226</v>
      </c>
      <c r="M26" s="32">
        <v>6.0888888888888895</v>
      </c>
      <c r="N26" s="37">
        <v>3.5038676816800146E-2</v>
      </c>
      <c r="O26" s="32">
        <v>119.12633333333335</v>
      </c>
      <c r="P26" s="32">
        <v>4.1333333333333337</v>
      </c>
      <c r="Q26" s="37">
        <v>3.4697058305048697E-2</v>
      </c>
      <c r="R26" s="32">
        <v>48.961000000000006</v>
      </c>
      <c r="S26" s="32">
        <v>1.9555555555555555</v>
      </c>
      <c r="T26" s="37">
        <v>3.9941086896827176E-2</v>
      </c>
      <c r="U26" s="32">
        <v>5.6888888888888891</v>
      </c>
      <c r="V26" s="32">
        <v>0</v>
      </c>
      <c r="W26" s="37">
        <v>0</v>
      </c>
      <c r="X26" s="32">
        <v>35.972555555555545</v>
      </c>
      <c r="Y26" s="32">
        <v>0</v>
      </c>
      <c r="Z26" s="37">
        <v>0</v>
      </c>
      <c r="AA26" s="32">
        <v>0</v>
      </c>
      <c r="AB26" s="32">
        <v>0</v>
      </c>
      <c r="AC26" s="37" t="s">
        <v>246</v>
      </c>
      <c r="AD26" s="32">
        <v>261.59499999999997</v>
      </c>
      <c r="AE26" s="32">
        <v>7.1111111111111107</v>
      </c>
      <c r="AF26" s="37">
        <v>2.718366601468343E-2</v>
      </c>
      <c r="AG26" s="32">
        <v>0</v>
      </c>
      <c r="AH26" s="32">
        <v>0</v>
      </c>
      <c r="AI26" s="37" t="s">
        <v>246</v>
      </c>
      <c r="AJ26" s="32">
        <v>0</v>
      </c>
      <c r="AK26" s="32">
        <v>0</v>
      </c>
      <c r="AL26" s="37" t="s">
        <v>246</v>
      </c>
      <c r="AM26" t="s">
        <v>14</v>
      </c>
      <c r="AN26" s="34">
        <v>9</v>
      </c>
      <c r="AX26"/>
      <c r="AY26"/>
    </row>
    <row r="27" spans="1:51" x14ac:dyDescent="0.25">
      <c r="A27" t="s">
        <v>120</v>
      </c>
      <c r="B27" t="s">
        <v>44</v>
      </c>
      <c r="C27" t="s">
        <v>87</v>
      </c>
      <c r="D27" t="s">
        <v>105</v>
      </c>
      <c r="E27" s="32">
        <v>80.666666666666671</v>
      </c>
      <c r="F27" s="32">
        <v>391.17688888888887</v>
      </c>
      <c r="G27" s="32">
        <v>85.166666666666671</v>
      </c>
      <c r="H27" s="37">
        <v>0.21771906542990499</v>
      </c>
      <c r="I27" s="32">
        <v>343.74355555555559</v>
      </c>
      <c r="J27" s="32">
        <v>85.166666666666671</v>
      </c>
      <c r="K27" s="37">
        <v>0.24776222067355119</v>
      </c>
      <c r="L27" s="32">
        <v>134.08333333333334</v>
      </c>
      <c r="M27" s="32">
        <v>7.4833333333333334</v>
      </c>
      <c r="N27" s="37">
        <v>5.5811062771908011E-2</v>
      </c>
      <c r="O27" s="32">
        <v>86.65</v>
      </c>
      <c r="P27" s="32">
        <v>7.4833333333333334</v>
      </c>
      <c r="Q27" s="37">
        <v>8.6362762069628771E-2</v>
      </c>
      <c r="R27" s="32">
        <v>41.922222222222224</v>
      </c>
      <c r="S27" s="32">
        <v>0</v>
      </c>
      <c r="T27" s="37">
        <v>0</v>
      </c>
      <c r="U27" s="32">
        <v>5.5111111111111111</v>
      </c>
      <c r="V27" s="32">
        <v>0</v>
      </c>
      <c r="W27" s="37">
        <v>0</v>
      </c>
      <c r="X27" s="32">
        <v>0</v>
      </c>
      <c r="Y27" s="32">
        <v>0</v>
      </c>
      <c r="Z27" s="37" t="s">
        <v>246</v>
      </c>
      <c r="AA27" s="32">
        <v>0</v>
      </c>
      <c r="AB27" s="32">
        <v>0</v>
      </c>
      <c r="AC27" s="37" t="s">
        <v>246</v>
      </c>
      <c r="AD27" s="32">
        <v>249.63799999999998</v>
      </c>
      <c r="AE27" s="32">
        <v>77.683333333333337</v>
      </c>
      <c r="AF27" s="37">
        <v>0.31118392766058589</v>
      </c>
      <c r="AG27" s="32">
        <v>7.4555555555555557</v>
      </c>
      <c r="AH27" s="32">
        <v>0</v>
      </c>
      <c r="AI27" s="37">
        <v>0</v>
      </c>
      <c r="AJ27" s="32">
        <v>0</v>
      </c>
      <c r="AK27" s="32">
        <v>0</v>
      </c>
      <c r="AL27" s="37" t="s">
        <v>246</v>
      </c>
      <c r="AM27" t="s">
        <v>1</v>
      </c>
      <c r="AN27" s="34">
        <v>9</v>
      </c>
      <c r="AX27"/>
      <c r="AY27"/>
    </row>
    <row r="28" spans="1:51" x14ac:dyDescent="0.25">
      <c r="A28" t="s">
        <v>120</v>
      </c>
      <c r="B28" t="s">
        <v>75</v>
      </c>
      <c r="C28" t="s">
        <v>101</v>
      </c>
      <c r="D28" t="s">
        <v>107</v>
      </c>
      <c r="E28" s="32">
        <v>28.533333333333335</v>
      </c>
      <c r="F28" s="32">
        <v>294.72700000000003</v>
      </c>
      <c r="G28" s="32">
        <v>79.935555555555553</v>
      </c>
      <c r="H28" s="37">
        <v>0.2712189774114877</v>
      </c>
      <c r="I28" s="32">
        <v>283.9158888888889</v>
      </c>
      <c r="J28" s="32">
        <v>79.346666666666664</v>
      </c>
      <c r="K28" s="37">
        <v>0.27947244156426609</v>
      </c>
      <c r="L28" s="32">
        <v>166.70766666666668</v>
      </c>
      <c r="M28" s="32">
        <v>34.36322222222222</v>
      </c>
      <c r="N28" s="37">
        <v>0.20612862569141321</v>
      </c>
      <c r="O28" s="32">
        <v>155.89655555555555</v>
      </c>
      <c r="P28" s="32">
        <v>33.774333333333331</v>
      </c>
      <c r="Q28" s="37">
        <v>0.21664579575202644</v>
      </c>
      <c r="R28" s="32">
        <v>0.58888888888888891</v>
      </c>
      <c r="S28" s="32">
        <v>0.58888888888888891</v>
      </c>
      <c r="T28" s="37">
        <v>1</v>
      </c>
      <c r="U28" s="32">
        <v>10.222222222222221</v>
      </c>
      <c r="V28" s="32">
        <v>0</v>
      </c>
      <c r="W28" s="37">
        <v>0</v>
      </c>
      <c r="X28" s="32">
        <v>0</v>
      </c>
      <c r="Y28" s="32">
        <v>0</v>
      </c>
      <c r="Z28" s="37" t="s">
        <v>246</v>
      </c>
      <c r="AA28" s="32">
        <v>0</v>
      </c>
      <c r="AB28" s="32">
        <v>0</v>
      </c>
      <c r="AC28" s="37" t="s">
        <v>246</v>
      </c>
      <c r="AD28" s="32">
        <v>128.01933333333335</v>
      </c>
      <c r="AE28" s="32">
        <v>45.572333333333333</v>
      </c>
      <c r="AF28" s="37">
        <v>0.35598008634112549</v>
      </c>
      <c r="AG28" s="32">
        <v>0</v>
      </c>
      <c r="AH28" s="32">
        <v>0</v>
      </c>
      <c r="AI28" s="37" t="s">
        <v>246</v>
      </c>
      <c r="AJ28" s="32">
        <v>0</v>
      </c>
      <c r="AK28" s="32">
        <v>0</v>
      </c>
      <c r="AL28" s="37" t="s">
        <v>246</v>
      </c>
      <c r="AM28" t="s">
        <v>32</v>
      </c>
      <c r="AN28" s="34">
        <v>9</v>
      </c>
      <c r="AX28"/>
      <c r="AY28"/>
    </row>
    <row r="29" spans="1:51" x14ac:dyDescent="0.25">
      <c r="A29" t="s">
        <v>120</v>
      </c>
      <c r="B29" t="s">
        <v>48</v>
      </c>
      <c r="C29" t="s">
        <v>90</v>
      </c>
      <c r="D29" t="s">
        <v>107</v>
      </c>
      <c r="E29" s="32">
        <v>83.222222222222229</v>
      </c>
      <c r="F29" s="32">
        <v>434.28722222222211</v>
      </c>
      <c r="G29" s="32">
        <v>0</v>
      </c>
      <c r="H29" s="37">
        <v>0</v>
      </c>
      <c r="I29" s="32">
        <v>405.20944444444433</v>
      </c>
      <c r="J29" s="32">
        <v>0</v>
      </c>
      <c r="K29" s="37">
        <v>0</v>
      </c>
      <c r="L29" s="32">
        <v>182.97277777777776</v>
      </c>
      <c r="M29" s="32">
        <v>0</v>
      </c>
      <c r="N29" s="37">
        <v>0</v>
      </c>
      <c r="O29" s="32">
        <v>153.89499999999998</v>
      </c>
      <c r="P29" s="32">
        <v>0</v>
      </c>
      <c r="Q29" s="37">
        <v>0</v>
      </c>
      <c r="R29" s="32">
        <v>24.366666666666667</v>
      </c>
      <c r="S29" s="32">
        <v>0</v>
      </c>
      <c r="T29" s="37">
        <v>0</v>
      </c>
      <c r="U29" s="32">
        <v>4.7111111111111112</v>
      </c>
      <c r="V29" s="32">
        <v>0</v>
      </c>
      <c r="W29" s="37">
        <v>0</v>
      </c>
      <c r="X29" s="32">
        <v>4.9777777777777779</v>
      </c>
      <c r="Y29" s="32">
        <v>0</v>
      </c>
      <c r="Z29" s="37">
        <v>0</v>
      </c>
      <c r="AA29" s="32">
        <v>0</v>
      </c>
      <c r="AB29" s="32">
        <v>0</v>
      </c>
      <c r="AC29" s="37" t="s">
        <v>246</v>
      </c>
      <c r="AD29" s="32">
        <v>246.33666666666659</v>
      </c>
      <c r="AE29" s="32">
        <v>0</v>
      </c>
      <c r="AF29" s="37">
        <v>0</v>
      </c>
      <c r="AG29" s="32">
        <v>0</v>
      </c>
      <c r="AH29" s="32">
        <v>0</v>
      </c>
      <c r="AI29" s="37" t="s">
        <v>246</v>
      </c>
      <c r="AJ29" s="32">
        <v>0</v>
      </c>
      <c r="AK29" s="32">
        <v>0</v>
      </c>
      <c r="AL29" s="37" t="s">
        <v>246</v>
      </c>
      <c r="AM29" t="s">
        <v>5</v>
      </c>
      <c r="AN29" s="34">
        <v>9</v>
      </c>
      <c r="AX29"/>
      <c r="AY29"/>
    </row>
    <row r="30" spans="1:51" x14ac:dyDescent="0.25">
      <c r="A30" t="s">
        <v>120</v>
      </c>
      <c r="B30" t="s">
        <v>62</v>
      </c>
      <c r="C30" t="s">
        <v>86</v>
      </c>
      <c r="D30" t="s">
        <v>104</v>
      </c>
      <c r="E30" s="32">
        <v>193.1888888888889</v>
      </c>
      <c r="F30" s="32">
        <v>614.72000000000014</v>
      </c>
      <c r="G30" s="32">
        <v>0</v>
      </c>
      <c r="H30" s="37">
        <v>0</v>
      </c>
      <c r="I30" s="32">
        <v>586.20944444444456</v>
      </c>
      <c r="J30" s="32">
        <v>0</v>
      </c>
      <c r="K30" s="37">
        <v>0</v>
      </c>
      <c r="L30" s="32">
        <v>151.67266666666669</v>
      </c>
      <c r="M30" s="32">
        <v>0</v>
      </c>
      <c r="N30" s="37">
        <v>0</v>
      </c>
      <c r="O30" s="32">
        <v>123.16211111111112</v>
      </c>
      <c r="P30" s="32">
        <v>0</v>
      </c>
      <c r="Q30" s="37">
        <v>0</v>
      </c>
      <c r="R30" s="32">
        <v>22.643888888888888</v>
      </c>
      <c r="S30" s="32">
        <v>0</v>
      </c>
      <c r="T30" s="37">
        <v>0</v>
      </c>
      <c r="U30" s="32">
        <v>5.8666666666666663</v>
      </c>
      <c r="V30" s="32">
        <v>0</v>
      </c>
      <c r="W30" s="37">
        <v>0</v>
      </c>
      <c r="X30" s="32">
        <v>86.757111111111101</v>
      </c>
      <c r="Y30" s="32">
        <v>0</v>
      </c>
      <c r="Z30" s="37">
        <v>0</v>
      </c>
      <c r="AA30" s="32">
        <v>0</v>
      </c>
      <c r="AB30" s="32">
        <v>0</v>
      </c>
      <c r="AC30" s="37" t="s">
        <v>246</v>
      </c>
      <c r="AD30" s="32">
        <v>375.13655555555567</v>
      </c>
      <c r="AE30" s="32">
        <v>0</v>
      </c>
      <c r="AF30" s="37">
        <v>0</v>
      </c>
      <c r="AG30" s="32">
        <v>1.1536666666666668</v>
      </c>
      <c r="AH30" s="32">
        <v>0</v>
      </c>
      <c r="AI30" s="37">
        <v>0</v>
      </c>
      <c r="AJ30" s="32">
        <v>0</v>
      </c>
      <c r="AK30" s="32">
        <v>0</v>
      </c>
      <c r="AL30" s="37" t="s">
        <v>246</v>
      </c>
      <c r="AM30" t="s">
        <v>19</v>
      </c>
      <c r="AN30" s="34">
        <v>9</v>
      </c>
      <c r="AX30"/>
      <c r="AY30"/>
    </row>
    <row r="31" spans="1:51" x14ac:dyDescent="0.25">
      <c r="A31" t="s">
        <v>120</v>
      </c>
      <c r="B31" t="s">
        <v>72</v>
      </c>
      <c r="C31" t="s">
        <v>99</v>
      </c>
      <c r="D31" t="s">
        <v>104</v>
      </c>
      <c r="E31" s="32">
        <v>57.6</v>
      </c>
      <c r="F31" s="32">
        <v>185.34255555555558</v>
      </c>
      <c r="G31" s="32">
        <v>0</v>
      </c>
      <c r="H31" s="37">
        <v>0</v>
      </c>
      <c r="I31" s="32">
        <v>172.8907777777778</v>
      </c>
      <c r="J31" s="32">
        <v>0</v>
      </c>
      <c r="K31" s="37">
        <v>0</v>
      </c>
      <c r="L31" s="32">
        <v>37.75344444444444</v>
      </c>
      <c r="M31" s="32">
        <v>0</v>
      </c>
      <c r="N31" s="37">
        <v>0</v>
      </c>
      <c r="O31" s="32">
        <v>30.17122222222222</v>
      </c>
      <c r="P31" s="32">
        <v>0</v>
      </c>
      <c r="Q31" s="37">
        <v>0</v>
      </c>
      <c r="R31" s="32">
        <v>1.9822222222222223</v>
      </c>
      <c r="S31" s="32">
        <v>0</v>
      </c>
      <c r="T31" s="37">
        <v>0</v>
      </c>
      <c r="U31" s="32">
        <v>5.6</v>
      </c>
      <c r="V31" s="32">
        <v>0</v>
      </c>
      <c r="W31" s="37">
        <v>0</v>
      </c>
      <c r="X31" s="32">
        <v>38.88655555555556</v>
      </c>
      <c r="Y31" s="32">
        <v>0</v>
      </c>
      <c r="Z31" s="37">
        <v>0</v>
      </c>
      <c r="AA31" s="32">
        <v>4.8695555555555563</v>
      </c>
      <c r="AB31" s="32">
        <v>0</v>
      </c>
      <c r="AC31" s="37">
        <v>0</v>
      </c>
      <c r="AD31" s="32">
        <v>95.940666666666687</v>
      </c>
      <c r="AE31" s="32">
        <v>0</v>
      </c>
      <c r="AF31" s="37">
        <v>0</v>
      </c>
      <c r="AG31" s="32">
        <v>7.8923333333333323</v>
      </c>
      <c r="AH31" s="32">
        <v>0</v>
      </c>
      <c r="AI31" s="37">
        <v>0</v>
      </c>
      <c r="AJ31" s="32">
        <v>0</v>
      </c>
      <c r="AK31" s="32">
        <v>0</v>
      </c>
      <c r="AL31" s="37" t="s">
        <v>246</v>
      </c>
      <c r="AM31" t="s">
        <v>29</v>
      </c>
      <c r="AN31" s="34">
        <v>9</v>
      </c>
      <c r="AX31"/>
      <c r="AY31"/>
    </row>
    <row r="32" spans="1:51" x14ac:dyDescent="0.25">
      <c r="A32" t="s">
        <v>120</v>
      </c>
      <c r="B32" t="s">
        <v>63</v>
      </c>
      <c r="C32" t="s">
        <v>90</v>
      </c>
      <c r="D32" t="s">
        <v>107</v>
      </c>
      <c r="E32" s="32">
        <v>80.944444444444443</v>
      </c>
      <c r="F32" s="32">
        <v>311.52744444444443</v>
      </c>
      <c r="G32" s="32">
        <v>4.4444444444444446E-2</v>
      </c>
      <c r="H32" s="37">
        <v>1.4266622487692365E-4</v>
      </c>
      <c r="I32" s="32">
        <v>295.13055555555553</v>
      </c>
      <c r="J32" s="32">
        <v>4.4444444444444446E-2</v>
      </c>
      <c r="K32" s="37">
        <v>1.5059248731728896E-4</v>
      </c>
      <c r="L32" s="32">
        <v>79.76333333333335</v>
      </c>
      <c r="M32" s="32">
        <v>4.4444444444444446E-2</v>
      </c>
      <c r="N32" s="37">
        <v>5.5720395057600944E-4</v>
      </c>
      <c r="O32" s="32">
        <v>63.366444444444461</v>
      </c>
      <c r="P32" s="32">
        <v>4.4444444444444446E-2</v>
      </c>
      <c r="Q32" s="37">
        <v>7.0138769555565673E-4</v>
      </c>
      <c r="R32" s="32">
        <v>11.146888888888888</v>
      </c>
      <c r="S32" s="32">
        <v>0</v>
      </c>
      <c r="T32" s="37">
        <v>0</v>
      </c>
      <c r="U32" s="32">
        <v>5.25</v>
      </c>
      <c r="V32" s="32">
        <v>0</v>
      </c>
      <c r="W32" s="37">
        <v>0</v>
      </c>
      <c r="X32" s="32">
        <v>29.928666666666661</v>
      </c>
      <c r="Y32" s="32">
        <v>0</v>
      </c>
      <c r="Z32" s="37">
        <v>0</v>
      </c>
      <c r="AA32" s="32">
        <v>0</v>
      </c>
      <c r="AB32" s="32">
        <v>0</v>
      </c>
      <c r="AC32" s="37" t="s">
        <v>246</v>
      </c>
      <c r="AD32" s="32">
        <v>189.46611111111108</v>
      </c>
      <c r="AE32" s="32">
        <v>0</v>
      </c>
      <c r="AF32" s="37">
        <v>0</v>
      </c>
      <c r="AG32" s="32">
        <v>12.369333333333335</v>
      </c>
      <c r="AH32" s="32">
        <v>0</v>
      </c>
      <c r="AI32" s="37">
        <v>0</v>
      </c>
      <c r="AJ32" s="32">
        <v>0</v>
      </c>
      <c r="AK32" s="32">
        <v>0</v>
      </c>
      <c r="AL32" s="37" t="s">
        <v>246</v>
      </c>
      <c r="AM32" t="s">
        <v>20</v>
      </c>
      <c r="AN32" s="34">
        <v>9</v>
      </c>
      <c r="AX32"/>
      <c r="AY32"/>
    </row>
    <row r="33" spans="1:51" x14ac:dyDescent="0.25">
      <c r="A33" t="s">
        <v>120</v>
      </c>
      <c r="B33" t="s">
        <v>47</v>
      </c>
      <c r="C33" t="s">
        <v>90</v>
      </c>
      <c r="D33" t="s">
        <v>107</v>
      </c>
      <c r="E33" s="32">
        <v>76.155555555555551</v>
      </c>
      <c r="F33" s="32">
        <v>353.05111111111103</v>
      </c>
      <c r="G33" s="32">
        <v>0</v>
      </c>
      <c r="H33" s="37">
        <v>0</v>
      </c>
      <c r="I33" s="32">
        <v>328.37777777777768</v>
      </c>
      <c r="J33" s="32">
        <v>0</v>
      </c>
      <c r="K33" s="37">
        <v>0</v>
      </c>
      <c r="L33" s="32">
        <v>139.82666666666665</v>
      </c>
      <c r="M33" s="32">
        <v>0</v>
      </c>
      <c r="N33" s="37">
        <v>0</v>
      </c>
      <c r="O33" s="32">
        <v>115.15333333333332</v>
      </c>
      <c r="P33" s="32">
        <v>0</v>
      </c>
      <c r="Q33" s="37">
        <v>0</v>
      </c>
      <c r="R33" s="32">
        <v>19.251111111111111</v>
      </c>
      <c r="S33" s="32">
        <v>0</v>
      </c>
      <c r="T33" s="37">
        <v>0</v>
      </c>
      <c r="U33" s="32">
        <v>5.4222222222222225</v>
      </c>
      <c r="V33" s="32">
        <v>0</v>
      </c>
      <c r="W33" s="37">
        <v>0</v>
      </c>
      <c r="X33" s="32">
        <v>5.7677777777777779</v>
      </c>
      <c r="Y33" s="32">
        <v>0</v>
      </c>
      <c r="Z33" s="37">
        <v>0</v>
      </c>
      <c r="AA33" s="32">
        <v>0</v>
      </c>
      <c r="AB33" s="32">
        <v>0</v>
      </c>
      <c r="AC33" s="37" t="s">
        <v>246</v>
      </c>
      <c r="AD33" s="32">
        <v>207.45666666666656</v>
      </c>
      <c r="AE33" s="32">
        <v>0</v>
      </c>
      <c r="AF33" s="37">
        <v>0</v>
      </c>
      <c r="AG33" s="32">
        <v>0</v>
      </c>
      <c r="AH33" s="32">
        <v>0</v>
      </c>
      <c r="AI33" s="37" t="s">
        <v>246</v>
      </c>
      <c r="AJ33" s="32">
        <v>0</v>
      </c>
      <c r="AK33" s="32">
        <v>0</v>
      </c>
      <c r="AL33" s="37" t="s">
        <v>246</v>
      </c>
      <c r="AM33" t="s">
        <v>4</v>
      </c>
      <c r="AN33" s="34">
        <v>9</v>
      </c>
      <c r="AX33"/>
      <c r="AY33"/>
    </row>
    <row r="34" spans="1:51" x14ac:dyDescent="0.25">
      <c r="A34" t="s">
        <v>120</v>
      </c>
      <c r="B34" t="s">
        <v>50</v>
      </c>
      <c r="C34" t="s">
        <v>90</v>
      </c>
      <c r="D34" t="s">
        <v>107</v>
      </c>
      <c r="E34" s="32">
        <v>91.611111111111114</v>
      </c>
      <c r="F34" s="32">
        <v>423.74977777777781</v>
      </c>
      <c r="G34" s="32">
        <v>12.904444444444444</v>
      </c>
      <c r="H34" s="37">
        <v>3.0452982210675689E-2</v>
      </c>
      <c r="I34" s="32">
        <v>418.59422222222224</v>
      </c>
      <c r="J34" s="32">
        <v>12.904444444444444</v>
      </c>
      <c r="K34" s="37">
        <v>3.0828051987764334E-2</v>
      </c>
      <c r="L34" s="32">
        <v>102.89988888888888</v>
      </c>
      <c r="M34" s="32">
        <v>2.8026666666666671</v>
      </c>
      <c r="N34" s="37">
        <v>2.7236828891943524E-2</v>
      </c>
      <c r="O34" s="32">
        <v>97.74433333333333</v>
      </c>
      <c r="P34" s="32">
        <v>2.8026666666666671</v>
      </c>
      <c r="Q34" s="37">
        <v>2.867344398481754E-2</v>
      </c>
      <c r="R34" s="32">
        <v>0</v>
      </c>
      <c r="S34" s="32">
        <v>0</v>
      </c>
      <c r="T34" s="37" t="s">
        <v>246</v>
      </c>
      <c r="U34" s="32">
        <v>5.1555555555555559</v>
      </c>
      <c r="V34" s="32">
        <v>0</v>
      </c>
      <c r="W34" s="37">
        <v>0</v>
      </c>
      <c r="X34" s="32">
        <v>40.169444444444444</v>
      </c>
      <c r="Y34" s="32">
        <v>1.5833333333333333</v>
      </c>
      <c r="Z34" s="37">
        <v>3.9416361247493259E-2</v>
      </c>
      <c r="AA34" s="32">
        <v>0</v>
      </c>
      <c r="AB34" s="32">
        <v>0</v>
      </c>
      <c r="AC34" s="37" t="s">
        <v>246</v>
      </c>
      <c r="AD34" s="32">
        <v>224.2526666666667</v>
      </c>
      <c r="AE34" s="32">
        <v>8.5184444444444445</v>
      </c>
      <c r="AF34" s="37">
        <v>3.798592262497559E-2</v>
      </c>
      <c r="AG34" s="32">
        <v>56.427777777777777</v>
      </c>
      <c r="AH34" s="32">
        <v>0</v>
      </c>
      <c r="AI34" s="37">
        <v>0</v>
      </c>
      <c r="AJ34" s="32">
        <v>0</v>
      </c>
      <c r="AK34" s="32">
        <v>0</v>
      </c>
      <c r="AL34" s="37" t="s">
        <v>246</v>
      </c>
      <c r="AM34" t="s">
        <v>7</v>
      </c>
      <c r="AN34" s="34">
        <v>9</v>
      </c>
      <c r="AX34"/>
      <c r="AY34"/>
    </row>
    <row r="35" spans="1:51" x14ac:dyDescent="0.25">
      <c r="A35" t="s">
        <v>120</v>
      </c>
      <c r="B35" t="s">
        <v>56</v>
      </c>
      <c r="C35" t="s">
        <v>90</v>
      </c>
      <c r="D35" t="s">
        <v>107</v>
      </c>
      <c r="E35" s="32">
        <v>69.188888888888883</v>
      </c>
      <c r="F35" s="32">
        <v>211.00477777777772</v>
      </c>
      <c r="G35" s="32">
        <v>0</v>
      </c>
      <c r="H35" s="37">
        <v>0</v>
      </c>
      <c r="I35" s="32">
        <v>200.41622222222219</v>
      </c>
      <c r="J35" s="32">
        <v>0</v>
      </c>
      <c r="K35" s="37">
        <v>0</v>
      </c>
      <c r="L35" s="32">
        <v>65.20455555555553</v>
      </c>
      <c r="M35" s="32">
        <v>0</v>
      </c>
      <c r="N35" s="37">
        <v>0</v>
      </c>
      <c r="O35" s="32">
        <v>55.39055555555553</v>
      </c>
      <c r="P35" s="32">
        <v>0</v>
      </c>
      <c r="Q35" s="37">
        <v>0</v>
      </c>
      <c r="R35" s="32">
        <v>5.3251111111111102</v>
      </c>
      <c r="S35" s="32">
        <v>0</v>
      </c>
      <c r="T35" s="37">
        <v>0</v>
      </c>
      <c r="U35" s="32">
        <v>4.4888888888888889</v>
      </c>
      <c r="V35" s="32">
        <v>0</v>
      </c>
      <c r="W35" s="37">
        <v>0</v>
      </c>
      <c r="X35" s="32">
        <v>14.586666666666659</v>
      </c>
      <c r="Y35" s="32">
        <v>0</v>
      </c>
      <c r="Z35" s="37">
        <v>0</v>
      </c>
      <c r="AA35" s="32">
        <v>0.77455555555555544</v>
      </c>
      <c r="AB35" s="32">
        <v>0</v>
      </c>
      <c r="AC35" s="37">
        <v>0</v>
      </c>
      <c r="AD35" s="32">
        <v>114.3392222222222</v>
      </c>
      <c r="AE35" s="32">
        <v>0</v>
      </c>
      <c r="AF35" s="37">
        <v>0</v>
      </c>
      <c r="AG35" s="32">
        <v>16.099777777777774</v>
      </c>
      <c r="AH35" s="32">
        <v>0</v>
      </c>
      <c r="AI35" s="37">
        <v>0</v>
      </c>
      <c r="AJ35" s="32">
        <v>0</v>
      </c>
      <c r="AK35" s="32">
        <v>0</v>
      </c>
      <c r="AL35" s="37" t="s">
        <v>246</v>
      </c>
      <c r="AM35" t="s">
        <v>13</v>
      </c>
      <c r="AN35" s="34">
        <v>9</v>
      </c>
      <c r="AX35"/>
      <c r="AY35"/>
    </row>
    <row r="36" spans="1:51" x14ac:dyDescent="0.25">
      <c r="A36" t="s">
        <v>120</v>
      </c>
      <c r="B36" t="s">
        <v>64</v>
      </c>
      <c r="C36" t="s">
        <v>90</v>
      </c>
      <c r="D36" t="s">
        <v>107</v>
      </c>
      <c r="E36" s="32">
        <v>61.177777777777777</v>
      </c>
      <c r="F36" s="32">
        <v>278.51633333333336</v>
      </c>
      <c r="G36" s="32">
        <v>57.455555555555563</v>
      </c>
      <c r="H36" s="37">
        <v>0.20629151212755525</v>
      </c>
      <c r="I36" s="32">
        <v>266.97855555555554</v>
      </c>
      <c r="J36" s="32">
        <v>56.184444444444452</v>
      </c>
      <c r="K36" s="37">
        <v>0.21044553307860353</v>
      </c>
      <c r="L36" s="32">
        <v>85.883444444444478</v>
      </c>
      <c r="M36" s="32">
        <v>12.08711111111111</v>
      </c>
      <c r="N36" s="37">
        <v>0.14073854616916201</v>
      </c>
      <c r="O36" s="32">
        <v>74.345666666666688</v>
      </c>
      <c r="P36" s="32">
        <v>10.815999999999999</v>
      </c>
      <c r="Q36" s="37">
        <v>0.14548258809076514</v>
      </c>
      <c r="R36" s="32">
        <v>7.4933333333333332</v>
      </c>
      <c r="S36" s="32">
        <v>1.2711111111111111</v>
      </c>
      <c r="T36" s="37">
        <v>0.16963226571767498</v>
      </c>
      <c r="U36" s="32">
        <v>4.0444444444444443</v>
      </c>
      <c r="V36" s="32">
        <v>0</v>
      </c>
      <c r="W36" s="37">
        <v>0</v>
      </c>
      <c r="X36" s="32">
        <v>8.3987777777777772</v>
      </c>
      <c r="Y36" s="32">
        <v>5.3821111111111115</v>
      </c>
      <c r="Z36" s="37">
        <v>0.64082075434256314</v>
      </c>
      <c r="AA36" s="32">
        <v>0</v>
      </c>
      <c r="AB36" s="32">
        <v>0</v>
      </c>
      <c r="AC36" s="37" t="s">
        <v>246</v>
      </c>
      <c r="AD36" s="32">
        <v>184.2341111111111</v>
      </c>
      <c r="AE36" s="32">
        <v>39.986333333333341</v>
      </c>
      <c r="AF36" s="37">
        <v>0.21704087854402646</v>
      </c>
      <c r="AG36" s="32">
        <v>0</v>
      </c>
      <c r="AH36" s="32">
        <v>0</v>
      </c>
      <c r="AI36" s="37" t="s">
        <v>246</v>
      </c>
      <c r="AJ36" s="32">
        <v>0</v>
      </c>
      <c r="AK36" s="32">
        <v>0</v>
      </c>
      <c r="AL36" s="37" t="s">
        <v>246</v>
      </c>
      <c r="AM36" t="s">
        <v>21</v>
      </c>
      <c r="AN36" s="34">
        <v>9</v>
      </c>
      <c r="AX36"/>
      <c r="AY36"/>
    </row>
    <row r="37" spans="1:51" x14ac:dyDescent="0.25">
      <c r="A37" t="s">
        <v>120</v>
      </c>
      <c r="B37" t="s">
        <v>77</v>
      </c>
      <c r="C37" t="s">
        <v>90</v>
      </c>
      <c r="D37" t="s">
        <v>107</v>
      </c>
      <c r="E37" s="32">
        <v>78.977777777777774</v>
      </c>
      <c r="F37" s="32">
        <v>384.85277777777776</v>
      </c>
      <c r="G37" s="32">
        <v>34.327777777777776</v>
      </c>
      <c r="H37" s="37">
        <v>8.9197167748128789E-2</v>
      </c>
      <c r="I37" s="32">
        <v>361.67222222222222</v>
      </c>
      <c r="J37" s="32">
        <v>30.772222222222219</v>
      </c>
      <c r="K37" s="37">
        <v>8.5083178445799601E-2</v>
      </c>
      <c r="L37" s="32">
        <v>147.06666666666666</v>
      </c>
      <c r="M37" s="32">
        <v>21.294444444444444</v>
      </c>
      <c r="N37" s="37">
        <v>0.14479449984889695</v>
      </c>
      <c r="O37" s="32">
        <v>127.70833333333333</v>
      </c>
      <c r="P37" s="32">
        <v>17.738888888888887</v>
      </c>
      <c r="Q37" s="37">
        <v>0.1389015769439913</v>
      </c>
      <c r="R37" s="32">
        <v>13.669444444444444</v>
      </c>
      <c r="S37" s="32">
        <v>0</v>
      </c>
      <c r="T37" s="37">
        <v>0</v>
      </c>
      <c r="U37" s="32">
        <v>5.6888888888888891</v>
      </c>
      <c r="V37" s="32">
        <v>3.5555555555555554</v>
      </c>
      <c r="W37" s="37">
        <v>0.62499999999999989</v>
      </c>
      <c r="X37" s="32">
        <v>0</v>
      </c>
      <c r="Y37" s="32">
        <v>0</v>
      </c>
      <c r="Z37" s="37" t="s">
        <v>246</v>
      </c>
      <c r="AA37" s="32">
        <v>3.8222222222222224</v>
      </c>
      <c r="AB37" s="32">
        <v>0</v>
      </c>
      <c r="AC37" s="37">
        <v>0</v>
      </c>
      <c r="AD37" s="32">
        <v>233.9638888888889</v>
      </c>
      <c r="AE37" s="32">
        <v>13.033333333333333</v>
      </c>
      <c r="AF37" s="37">
        <v>5.5706602395906295E-2</v>
      </c>
      <c r="AG37" s="32">
        <v>0</v>
      </c>
      <c r="AH37" s="32">
        <v>0</v>
      </c>
      <c r="AI37" s="37" t="s">
        <v>246</v>
      </c>
      <c r="AJ37" s="32">
        <v>0</v>
      </c>
      <c r="AK37" s="32">
        <v>0</v>
      </c>
      <c r="AL37" s="37" t="s">
        <v>246</v>
      </c>
      <c r="AM37" t="s">
        <v>34</v>
      </c>
      <c r="AN37" s="34">
        <v>9</v>
      </c>
      <c r="AX37"/>
      <c r="AY37"/>
    </row>
    <row r="38" spans="1:51" x14ac:dyDescent="0.25">
      <c r="A38" t="s">
        <v>120</v>
      </c>
      <c r="B38" t="s">
        <v>65</v>
      </c>
      <c r="C38" t="s">
        <v>96</v>
      </c>
      <c r="D38" t="s">
        <v>107</v>
      </c>
      <c r="E38" s="32">
        <v>72.333333333333329</v>
      </c>
      <c r="F38" s="32">
        <v>367.60033333333331</v>
      </c>
      <c r="G38" s="32">
        <v>71.86022222222222</v>
      </c>
      <c r="H38" s="37">
        <v>0.19548464924013187</v>
      </c>
      <c r="I38" s="32">
        <v>357.8003333333333</v>
      </c>
      <c r="J38" s="32">
        <v>68.72688888888888</v>
      </c>
      <c r="K38" s="37">
        <v>0.19208167932270107</v>
      </c>
      <c r="L38" s="32">
        <v>127.32055555555556</v>
      </c>
      <c r="M38" s="32">
        <v>12.739999999999998</v>
      </c>
      <c r="N38" s="37">
        <v>0.10006239718645413</v>
      </c>
      <c r="O38" s="32">
        <v>117.52055555555556</v>
      </c>
      <c r="P38" s="32">
        <v>9.6066666666666656</v>
      </c>
      <c r="Q38" s="37">
        <v>8.1744564780629386E-2</v>
      </c>
      <c r="R38" s="32">
        <v>4.0222222222222221</v>
      </c>
      <c r="S38" s="32">
        <v>3.1333333333333333</v>
      </c>
      <c r="T38" s="37">
        <v>0.77900552486187846</v>
      </c>
      <c r="U38" s="32">
        <v>5.7777777777777777</v>
      </c>
      <c r="V38" s="32">
        <v>0</v>
      </c>
      <c r="W38" s="37">
        <v>0</v>
      </c>
      <c r="X38" s="32">
        <v>20.013000000000002</v>
      </c>
      <c r="Y38" s="32">
        <v>6.1296666666666662</v>
      </c>
      <c r="Z38" s="37">
        <v>0.30628424857176162</v>
      </c>
      <c r="AA38" s="32">
        <v>0</v>
      </c>
      <c r="AB38" s="32">
        <v>0</v>
      </c>
      <c r="AC38" s="37" t="s">
        <v>246</v>
      </c>
      <c r="AD38" s="32">
        <v>216.67233333333331</v>
      </c>
      <c r="AE38" s="32">
        <v>49.396111111111104</v>
      </c>
      <c r="AF38" s="37">
        <v>0.22797608883049725</v>
      </c>
      <c r="AG38" s="32">
        <v>3.5944444444444446</v>
      </c>
      <c r="AH38" s="32">
        <v>3.5944444444444446</v>
      </c>
      <c r="AI38" s="37">
        <v>1</v>
      </c>
      <c r="AJ38" s="32">
        <v>0</v>
      </c>
      <c r="AK38" s="32">
        <v>0</v>
      </c>
      <c r="AL38" s="37" t="s">
        <v>246</v>
      </c>
      <c r="AM38" t="s">
        <v>22</v>
      </c>
      <c r="AN38" s="34">
        <v>9</v>
      </c>
      <c r="AX38"/>
      <c r="AY38"/>
    </row>
    <row r="39" spans="1:51" x14ac:dyDescent="0.25">
      <c r="A39" t="s">
        <v>120</v>
      </c>
      <c r="B39" t="s">
        <v>67</v>
      </c>
      <c r="C39" t="s">
        <v>97</v>
      </c>
      <c r="D39" t="s">
        <v>107</v>
      </c>
      <c r="E39" s="32">
        <v>58.288888888888891</v>
      </c>
      <c r="F39" s="32">
        <v>253.21944444444443</v>
      </c>
      <c r="G39" s="32">
        <v>0.51111111111111107</v>
      </c>
      <c r="H39" s="37">
        <v>2.018451277438322E-3</v>
      </c>
      <c r="I39" s="32">
        <v>230.79722222222222</v>
      </c>
      <c r="J39" s="32">
        <v>0</v>
      </c>
      <c r="K39" s="37">
        <v>0</v>
      </c>
      <c r="L39" s="32">
        <v>72.011111111111106</v>
      </c>
      <c r="M39" s="32">
        <v>0.51111111111111107</v>
      </c>
      <c r="N39" s="37">
        <v>7.0976701126369383E-3</v>
      </c>
      <c r="O39" s="32">
        <v>54.966666666666669</v>
      </c>
      <c r="P39" s="32">
        <v>0</v>
      </c>
      <c r="Q39" s="37">
        <v>0</v>
      </c>
      <c r="R39" s="32">
        <v>11.533333333333333</v>
      </c>
      <c r="S39" s="32">
        <v>0.51111111111111107</v>
      </c>
      <c r="T39" s="37">
        <v>4.43159922928709E-2</v>
      </c>
      <c r="U39" s="32">
        <v>5.5111111111111111</v>
      </c>
      <c r="V39" s="32">
        <v>0</v>
      </c>
      <c r="W39" s="37">
        <v>0</v>
      </c>
      <c r="X39" s="32">
        <v>14.466666666666667</v>
      </c>
      <c r="Y39" s="32">
        <v>0</v>
      </c>
      <c r="Z39" s="37">
        <v>0</v>
      </c>
      <c r="AA39" s="32">
        <v>5.3777777777777782</v>
      </c>
      <c r="AB39" s="32">
        <v>0</v>
      </c>
      <c r="AC39" s="37">
        <v>0</v>
      </c>
      <c r="AD39" s="32">
        <v>160.5</v>
      </c>
      <c r="AE39" s="32">
        <v>0</v>
      </c>
      <c r="AF39" s="37">
        <v>0</v>
      </c>
      <c r="AG39" s="32">
        <v>0.86388888888888893</v>
      </c>
      <c r="AH39" s="32">
        <v>0</v>
      </c>
      <c r="AI39" s="37">
        <v>0</v>
      </c>
      <c r="AJ39" s="32">
        <v>0</v>
      </c>
      <c r="AK39" s="32">
        <v>0</v>
      </c>
      <c r="AL39" s="37" t="s">
        <v>246</v>
      </c>
      <c r="AM39" t="s">
        <v>24</v>
      </c>
      <c r="AN39" s="34">
        <v>9</v>
      </c>
      <c r="AX39"/>
      <c r="AY39"/>
    </row>
    <row r="40" spans="1:51" x14ac:dyDescent="0.25">
      <c r="A40" t="s">
        <v>120</v>
      </c>
      <c r="B40" t="s">
        <v>82</v>
      </c>
      <c r="C40" t="s">
        <v>86</v>
      </c>
      <c r="D40" t="s">
        <v>104</v>
      </c>
      <c r="E40" s="32">
        <v>75.900000000000006</v>
      </c>
      <c r="F40" s="32">
        <v>321.35000000000002</v>
      </c>
      <c r="G40" s="32">
        <v>0.17777777777777778</v>
      </c>
      <c r="H40" s="37">
        <v>5.5322165171239391E-4</v>
      </c>
      <c r="I40" s="32">
        <v>289.62777777777779</v>
      </c>
      <c r="J40" s="32">
        <v>0</v>
      </c>
      <c r="K40" s="37">
        <v>0</v>
      </c>
      <c r="L40" s="32">
        <v>92.61388888888888</v>
      </c>
      <c r="M40" s="32">
        <v>0.17777777777777778</v>
      </c>
      <c r="N40" s="37">
        <v>1.919558501544645E-3</v>
      </c>
      <c r="O40" s="32">
        <v>60.891666666666666</v>
      </c>
      <c r="P40" s="32">
        <v>0</v>
      </c>
      <c r="Q40" s="37">
        <v>0</v>
      </c>
      <c r="R40" s="32">
        <v>26.3</v>
      </c>
      <c r="S40" s="32">
        <v>0.17777777777777778</v>
      </c>
      <c r="T40" s="37">
        <v>6.7596113223489648E-3</v>
      </c>
      <c r="U40" s="32">
        <v>5.4222222222222225</v>
      </c>
      <c r="V40" s="32">
        <v>0</v>
      </c>
      <c r="W40" s="37">
        <v>0</v>
      </c>
      <c r="X40" s="32">
        <v>31.952777777777779</v>
      </c>
      <c r="Y40" s="32">
        <v>0</v>
      </c>
      <c r="Z40" s="37">
        <v>0</v>
      </c>
      <c r="AA40" s="32">
        <v>0</v>
      </c>
      <c r="AB40" s="32">
        <v>0</v>
      </c>
      <c r="AC40" s="37" t="s">
        <v>246</v>
      </c>
      <c r="AD40" s="32">
        <v>196.78333333333333</v>
      </c>
      <c r="AE40" s="32">
        <v>0</v>
      </c>
      <c r="AF40" s="37">
        <v>0</v>
      </c>
      <c r="AG40" s="32">
        <v>0</v>
      </c>
      <c r="AH40" s="32">
        <v>0</v>
      </c>
      <c r="AI40" s="37" t="s">
        <v>246</v>
      </c>
      <c r="AJ40" s="32">
        <v>0</v>
      </c>
      <c r="AK40" s="32">
        <v>0</v>
      </c>
      <c r="AL40" s="37" t="s">
        <v>246</v>
      </c>
      <c r="AM40" t="s">
        <v>39</v>
      </c>
      <c r="AN40" s="34">
        <v>9</v>
      </c>
      <c r="AX40"/>
      <c r="AY40"/>
    </row>
    <row r="41" spans="1:51" x14ac:dyDescent="0.25">
      <c r="A41" t="s">
        <v>120</v>
      </c>
      <c r="B41" t="s">
        <v>58</v>
      </c>
      <c r="C41" t="s">
        <v>93</v>
      </c>
      <c r="D41" t="s">
        <v>106</v>
      </c>
      <c r="E41" s="32">
        <v>49.422222222222224</v>
      </c>
      <c r="F41" s="32">
        <v>269.83888888888885</v>
      </c>
      <c r="G41" s="32">
        <v>0</v>
      </c>
      <c r="H41" s="37">
        <v>0</v>
      </c>
      <c r="I41" s="32">
        <v>269.83888888888885</v>
      </c>
      <c r="J41" s="32">
        <v>0</v>
      </c>
      <c r="K41" s="37">
        <v>0</v>
      </c>
      <c r="L41" s="32">
        <v>75.152777777777771</v>
      </c>
      <c r="M41" s="32">
        <v>0</v>
      </c>
      <c r="N41" s="37">
        <v>0</v>
      </c>
      <c r="O41" s="32">
        <v>75.152777777777771</v>
      </c>
      <c r="P41" s="32">
        <v>0</v>
      </c>
      <c r="Q41" s="37">
        <v>0</v>
      </c>
      <c r="R41" s="32">
        <v>0</v>
      </c>
      <c r="S41" s="32">
        <v>0</v>
      </c>
      <c r="T41" s="37" t="s">
        <v>246</v>
      </c>
      <c r="U41" s="32">
        <v>0</v>
      </c>
      <c r="V41" s="32">
        <v>0</v>
      </c>
      <c r="W41" s="37" t="s">
        <v>246</v>
      </c>
      <c r="X41" s="32">
        <v>42.422222222222224</v>
      </c>
      <c r="Y41" s="32">
        <v>0</v>
      </c>
      <c r="Z41" s="37">
        <v>0</v>
      </c>
      <c r="AA41" s="32">
        <v>0</v>
      </c>
      <c r="AB41" s="32">
        <v>0</v>
      </c>
      <c r="AC41" s="37" t="s">
        <v>246</v>
      </c>
      <c r="AD41" s="32">
        <v>152.26388888888889</v>
      </c>
      <c r="AE41" s="32">
        <v>0</v>
      </c>
      <c r="AF41" s="37">
        <v>0</v>
      </c>
      <c r="AG41" s="32">
        <v>0</v>
      </c>
      <c r="AH41" s="32">
        <v>0</v>
      </c>
      <c r="AI41" s="37" t="s">
        <v>246</v>
      </c>
      <c r="AJ41" s="32">
        <v>0</v>
      </c>
      <c r="AK41" s="32">
        <v>0</v>
      </c>
      <c r="AL41" s="37" t="s">
        <v>246</v>
      </c>
      <c r="AM41" t="s">
        <v>15</v>
      </c>
      <c r="AN41" s="34">
        <v>9</v>
      </c>
      <c r="AX41"/>
      <c r="AY41"/>
    </row>
    <row r="42" spans="1:51" x14ac:dyDescent="0.25">
      <c r="A42" t="s">
        <v>120</v>
      </c>
      <c r="B42" t="s">
        <v>53</v>
      </c>
      <c r="C42" t="s">
        <v>90</v>
      </c>
      <c r="D42" t="s">
        <v>107</v>
      </c>
      <c r="E42" s="32">
        <v>150.78888888888889</v>
      </c>
      <c r="F42" s="32">
        <v>566.19377777777777</v>
      </c>
      <c r="G42" s="32">
        <v>15.864444444444446</v>
      </c>
      <c r="H42" s="37">
        <v>2.8019460946232783E-2</v>
      </c>
      <c r="I42" s="32">
        <v>495.53344444444446</v>
      </c>
      <c r="J42" s="32">
        <v>15.864444444444446</v>
      </c>
      <c r="K42" s="37">
        <v>3.2014881381478684E-2</v>
      </c>
      <c r="L42" s="32">
        <v>167.23022222222221</v>
      </c>
      <c r="M42" s="32">
        <v>12.842222222222224</v>
      </c>
      <c r="N42" s="37">
        <v>7.6793668342776969E-2</v>
      </c>
      <c r="O42" s="32">
        <v>107.94766666666663</v>
      </c>
      <c r="P42" s="32">
        <v>12.842222222222224</v>
      </c>
      <c r="Q42" s="37">
        <v>0.11896711266467605</v>
      </c>
      <c r="R42" s="32">
        <v>53.593666666666671</v>
      </c>
      <c r="S42" s="32">
        <v>0</v>
      </c>
      <c r="T42" s="37">
        <v>0</v>
      </c>
      <c r="U42" s="32">
        <v>5.6888888888888891</v>
      </c>
      <c r="V42" s="32">
        <v>0</v>
      </c>
      <c r="W42" s="37">
        <v>0</v>
      </c>
      <c r="X42" s="32">
        <v>24.575222222222223</v>
      </c>
      <c r="Y42" s="32">
        <v>3.0222222222222221</v>
      </c>
      <c r="Z42" s="37">
        <v>0.12297842904099431</v>
      </c>
      <c r="AA42" s="32">
        <v>11.377777777777778</v>
      </c>
      <c r="AB42" s="32">
        <v>0</v>
      </c>
      <c r="AC42" s="37">
        <v>0</v>
      </c>
      <c r="AD42" s="32">
        <v>363.01055555555558</v>
      </c>
      <c r="AE42" s="32">
        <v>0</v>
      </c>
      <c r="AF42" s="37">
        <v>0</v>
      </c>
      <c r="AG42" s="32">
        <v>0</v>
      </c>
      <c r="AH42" s="32">
        <v>0</v>
      </c>
      <c r="AI42" s="37" t="s">
        <v>246</v>
      </c>
      <c r="AJ42" s="32">
        <v>0</v>
      </c>
      <c r="AK42" s="32">
        <v>0</v>
      </c>
      <c r="AL42" s="37" t="s">
        <v>246</v>
      </c>
      <c r="AM42" t="s">
        <v>10</v>
      </c>
      <c r="AN42" s="34">
        <v>9</v>
      </c>
      <c r="AX42"/>
      <c r="AY42"/>
    </row>
    <row r="43" spans="1:51" x14ac:dyDescent="0.25">
      <c r="A43" t="s">
        <v>120</v>
      </c>
      <c r="B43" t="s">
        <v>52</v>
      </c>
      <c r="C43" t="s">
        <v>91</v>
      </c>
      <c r="D43" t="s">
        <v>107</v>
      </c>
      <c r="E43" s="32">
        <v>72.777777777777771</v>
      </c>
      <c r="F43" s="32">
        <v>305.73111111111109</v>
      </c>
      <c r="G43" s="32">
        <v>3.9116666666666662</v>
      </c>
      <c r="H43" s="37">
        <v>1.2794467178857238E-2</v>
      </c>
      <c r="I43" s="32">
        <v>239.71166666666664</v>
      </c>
      <c r="J43" s="32">
        <v>3.9116666666666662</v>
      </c>
      <c r="K43" s="37">
        <v>1.6318215634060364E-2</v>
      </c>
      <c r="L43" s="32">
        <v>113.64722222222223</v>
      </c>
      <c r="M43" s="32">
        <v>2.036111111111111</v>
      </c>
      <c r="N43" s="37">
        <v>1.7916065798157063E-2</v>
      </c>
      <c r="O43" s="32">
        <v>47.62777777777778</v>
      </c>
      <c r="P43" s="32">
        <v>2.036111111111111</v>
      </c>
      <c r="Q43" s="37">
        <v>4.2750495742447214E-2</v>
      </c>
      <c r="R43" s="32">
        <v>61.663888888888891</v>
      </c>
      <c r="S43" s="32">
        <v>0</v>
      </c>
      <c r="T43" s="37">
        <v>0</v>
      </c>
      <c r="U43" s="32">
        <v>4.3555555555555552</v>
      </c>
      <c r="V43" s="32">
        <v>0</v>
      </c>
      <c r="W43" s="37">
        <v>0</v>
      </c>
      <c r="X43" s="32">
        <v>25.917222222222225</v>
      </c>
      <c r="Y43" s="32">
        <v>1.3422222222222222</v>
      </c>
      <c r="Z43" s="37">
        <v>5.1788814816402642E-2</v>
      </c>
      <c r="AA43" s="32">
        <v>0</v>
      </c>
      <c r="AB43" s="32">
        <v>0</v>
      </c>
      <c r="AC43" s="37" t="s">
        <v>246</v>
      </c>
      <c r="AD43" s="32">
        <v>166.16666666666666</v>
      </c>
      <c r="AE43" s="32">
        <v>0.53333333333333333</v>
      </c>
      <c r="AF43" s="37">
        <v>3.2096288866599802E-3</v>
      </c>
      <c r="AG43" s="32">
        <v>0</v>
      </c>
      <c r="AH43" s="32">
        <v>0</v>
      </c>
      <c r="AI43" s="37" t="s">
        <v>246</v>
      </c>
      <c r="AJ43" s="32">
        <v>0</v>
      </c>
      <c r="AK43" s="32">
        <v>0</v>
      </c>
      <c r="AL43" s="37" t="s">
        <v>246</v>
      </c>
      <c r="AM43" t="s">
        <v>9</v>
      </c>
      <c r="AN43" s="34">
        <v>9</v>
      </c>
      <c r="AX43"/>
      <c r="AY43"/>
    </row>
    <row r="44" spans="1:51" x14ac:dyDescent="0.25">
      <c r="A44" t="s">
        <v>120</v>
      </c>
      <c r="B44" t="s">
        <v>76</v>
      </c>
      <c r="C44" t="s">
        <v>86</v>
      </c>
      <c r="D44" t="s">
        <v>104</v>
      </c>
      <c r="E44" s="32">
        <v>51.966666666666669</v>
      </c>
      <c r="F44" s="32">
        <v>210.14722222222221</v>
      </c>
      <c r="G44" s="32">
        <v>0</v>
      </c>
      <c r="H44" s="37">
        <v>0</v>
      </c>
      <c r="I44" s="32">
        <v>210.14722222222221</v>
      </c>
      <c r="J44" s="32">
        <v>0</v>
      </c>
      <c r="K44" s="37">
        <v>0</v>
      </c>
      <c r="L44" s="32">
        <v>58.608333333333334</v>
      </c>
      <c r="M44" s="32">
        <v>0</v>
      </c>
      <c r="N44" s="37">
        <v>0</v>
      </c>
      <c r="O44" s="32">
        <v>58.608333333333334</v>
      </c>
      <c r="P44" s="32">
        <v>0</v>
      </c>
      <c r="Q44" s="37">
        <v>0</v>
      </c>
      <c r="R44" s="32">
        <v>0</v>
      </c>
      <c r="S44" s="32">
        <v>0</v>
      </c>
      <c r="T44" s="37" t="s">
        <v>246</v>
      </c>
      <c r="U44" s="32">
        <v>0</v>
      </c>
      <c r="V44" s="32">
        <v>0</v>
      </c>
      <c r="W44" s="37" t="s">
        <v>246</v>
      </c>
      <c r="X44" s="32">
        <v>10.847222222222221</v>
      </c>
      <c r="Y44" s="32">
        <v>0</v>
      </c>
      <c r="Z44" s="37">
        <v>0</v>
      </c>
      <c r="AA44" s="32">
        <v>0</v>
      </c>
      <c r="AB44" s="32">
        <v>0</v>
      </c>
      <c r="AC44" s="37" t="s">
        <v>246</v>
      </c>
      <c r="AD44" s="32">
        <v>140.69166666666666</v>
      </c>
      <c r="AE44" s="32">
        <v>0</v>
      </c>
      <c r="AF44" s="37">
        <v>0</v>
      </c>
      <c r="AG44" s="32">
        <v>0</v>
      </c>
      <c r="AH44" s="32">
        <v>0</v>
      </c>
      <c r="AI44" s="37" t="s">
        <v>246</v>
      </c>
      <c r="AJ44" s="32">
        <v>0</v>
      </c>
      <c r="AK44" s="32">
        <v>0</v>
      </c>
      <c r="AL44" s="37" t="s">
        <v>246</v>
      </c>
      <c r="AM44" t="s">
        <v>33</v>
      </c>
      <c r="AN44" s="34">
        <v>9</v>
      </c>
      <c r="AX44"/>
      <c r="AY44"/>
    </row>
    <row r="45" spans="1:51" x14ac:dyDescent="0.25">
      <c r="AY45"/>
    </row>
    <row r="46" spans="1:51" x14ac:dyDescent="0.25">
      <c r="AY46"/>
    </row>
    <row r="47" spans="1:51" x14ac:dyDescent="0.25">
      <c r="AY47"/>
    </row>
    <row r="48" spans="1:51" x14ac:dyDescent="0.25">
      <c r="AY48"/>
    </row>
    <row r="49" spans="51:51" x14ac:dyDescent="0.25">
      <c r="AY49"/>
    </row>
    <row r="50" spans="51:51" x14ac:dyDescent="0.25">
      <c r="AY50"/>
    </row>
    <row r="51" spans="51:51" x14ac:dyDescent="0.25">
      <c r="AY51"/>
    </row>
    <row r="52" spans="51:51" x14ac:dyDescent="0.25">
      <c r="AY52"/>
    </row>
    <row r="53" spans="51:51" x14ac:dyDescent="0.25">
      <c r="AY53"/>
    </row>
    <row r="54" spans="51:51" x14ac:dyDescent="0.25">
      <c r="AY54"/>
    </row>
    <row r="55" spans="51:51" x14ac:dyDescent="0.25">
      <c r="AY55"/>
    </row>
    <row r="56" spans="51:51" x14ac:dyDescent="0.25">
      <c r="AY56"/>
    </row>
    <row r="57" spans="51:51" x14ac:dyDescent="0.25">
      <c r="AY57"/>
    </row>
    <row r="58" spans="51:51" x14ac:dyDescent="0.25">
      <c r="AY58"/>
    </row>
    <row r="59" spans="51:51" x14ac:dyDescent="0.25">
      <c r="AY59"/>
    </row>
    <row r="60" spans="51:51" x14ac:dyDescent="0.25">
      <c r="AY60"/>
    </row>
    <row r="61" spans="51:51" x14ac:dyDescent="0.25">
      <c r="AY61"/>
    </row>
    <row r="62" spans="51:51" x14ac:dyDescent="0.25">
      <c r="AY62"/>
    </row>
    <row r="63" spans="51:51" x14ac:dyDescent="0.25">
      <c r="AY63"/>
    </row>
    <row r="64" spans="51:51" x14ac:dyDescent="0.25">
      <c r="AY64"/>
    </row>
    <row r="65" spans="51:51" x14ac:dyDescent="0.25">
      <c r="AY65"/>
    </row>
    <row r="66" spans="51:51" x14ac:dyDescent="0.25">
      <c r="AY66"/>
    </row>
    <row r="67" spans="51:51" x14ac:dyDescent="0.25">
      <c r="AY67"/>
    </row>
    <row r="68" spans="51:51" x14ac:dyDescent="0.25">
      <c r="AY68"/>
    </row>
    <row r="69" spans="51:51" x14ac:dyDescent="0.25">
      <c r="AY69"/>
    </row>
    <row r="70" spans="51:51" x14ac:dyDescent="0.25">
      <c r="AY70"/>
    </row>
    <row r="71" spans="51:51" x14ac:dyDescent="0.25">
      <c r="AY71"/>
    </row>
    <row r="72" spans="51:51" x14ac:dyDescent="0.25">
      <c r="AY72"/>
    </row>
    <row r="73" spans="51:51" x14ac:dyDescent="0.25">
      <c r="AY73"/>
    </row>
    <row r="74" spans="51:51" x14ac:dyDescent="0.25">
      <c r="AY74"/>
    </row>
    <row r="75" spans="51:51" x14ac:dyDescent="0.25">
      <c r="AY75"/>
    </row>
    <row r="76" spans="51:51" x14ac:dyDescent="0.25">
      <c r="AY76"/>
    </row>
    <row r="77" spans="51:51" x14ac:dyDescent="0.25">
      <c r="AY77"/>
    </row>
    <row r="78" spans="51:51" x14ac:dyDescent="0.25">
      <c r="AY78"/>
    </row>
    <row r="79" spans="51:51" x14ac:dyDescent="0.25">
      <c r="AY79"/>
    </row>
    <row r="80" spans="51:51" x14ac:dyDescent="0.25">
      <c r="AY80"/>
    </row>
    <row r="81" spans="51:51" x14ac:dyDescent="0.25">
      <c r="AY81"/>
    </row>
    <row r="82" spans="51:51" x14ac:dyDescent="0.25">
      <c r="AY82"/>
    </row>
    <row r="83" spans="51:51" x14ac:dyDescent="0.25">
      <c r="AY83"/>
    </row>
    <row r="84" spans="51:51" x14ac:dyDescent="0.25">
      <c r="AY84"/>
    </row>
    <row r="85" spans="51:51" x14ac:dyDescent="0.25">
      <c r="AY85"/>
    </row>
    <row r="86" spans="51:51" x14ac:dyDescent="0.25">
      <c r="AY86"/>
    </row>
    <row r="87" spans="51:51" x14ac:dyDescent="0.25">
      <c r="AY87"/>
    </row>
    <row r="88" spans="51:51" x14ac:dyDescent="0.25">
      <c r="AY88"/>
    </row>
    <row r="89" spans="51:51" x14ac:dyDescent="0.25">
      <c r="AY89"/>
    </row>
    <row r="90" spans="51:51" x14ac:dyDescent="0.25">
      <c r="AY90"/>
    </row>
    <row r="91" spans="51:51" x14ac:dyDescent="0.25">
      <c r="AY91"/>
    </row>
    <row r="92" spans="51:51" x14ac:dyDescent="0.25">
      <c r="AY92"/>
    </row>
    <row r="93" spans="51:51" x14ac:dyDescent="0.25">
      <c r="AY93"/>
    </row>
    <row r="94" spans="51:51" x14ac:dyDescent="0.25">
      <c r="AY94"/>
    </row>
    <row r="95" spans="51:51" x14ac:dyDescent="0.25">
      <c r="AY95"/>
    </row>
    <row r="96" spans="51:51" x14ac:dyDescent="0.25">
      <c r="AY96"/>
    </row>
    <row r="97" spans="51:51" x14ac:dyDescent="0.25">
      <c r="AY97"/>
    </row>
    <row r="98" spans="51:51" x14ac:dyDescent="0.25">
      <c r="AY98"/>
    </row>
    <row r="99" spans="51:51" x14ac:dyDescent="0.25">
      <c r="AY99"/>
    </row>
    <row r="100" spans="51:51" x14ac:dyDescent="0.25">
      <c r="AY100"/>
    </row>
    <row r="101" spans="51:51" x14ac:dyDescent="0.25">
      <c r="AY101"/>
    </row>
    <row r="102" spans="51:51" x14ac:dyDescent="0.25">
      <c r="AY102"/>
    </row>
    <row r="103" spans="51:51" x14ac:dyDescent="0.25">
      <c r="AY103"/>
    </row>
    <row r="110" spans="51:51" x14ac:dyDescent="0.25">
      <c r="AY110"/>
    </row>
  </sheetData>
  <pageMargins left="0.7" right="0.7" top="0.75" bottom="0.75" header="0.3" footer="0.3"/>
  <pageSetup orientation="portrait" horizontalDpi="1200" verticalDpi="1200" r:id="rId1"/>
  <ignoredErrors>
    <ignoredError sqref="A2:D44" calculatedColumn="1"/>
    <ignoredError sqref="AM2:AM4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44"/>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166</v>
      </c>
      <c r="B1" s="29" t="s">
        <v>233</v>
      </c>
      <c r="C1" s="29" t="s">
        <v>234</v>
      </c>
      <c r="D1" s="29" t="s">
        <v>206</v>
      </c>
      <c r="E1" s="29" t="s">
        <v>207</v>
      </c>
      <c r="F1" s="29" t="s">
        <v>283</v>
      </c>
      <c r="G1" s="29" t="s">
        <v>284</v>
      </c>
      <c r="H1" s="29" t="s">
        <v>285</v>
      </c>
      <c r="I1" s="29" t="s">
        <v>286</v>
      </c>
      <c r="J1" s="29" t="s">
        <v>287</v>
      </c>
      <c r="K1" s="29" t="s">
        <v>288</v>
      </c>
      <c r="L1" s="29" t="s">
        <v>289</v>
      </c>
      <c r="M1" s="29" t="s">
        <v>290</v>
      </c>
      <c r="N1" s="29" t="s">
        <v>291</v>
      </c>
      <c r="O1" s="29" t="s">
        <v>292</v>
      </c>
      <c r="P1" s="29" t="s">
        <v>293</v>
      </c>
      <c r="Q1" s="29" t="s">
        <v>294</v>
      </c>
      <c r="R1" s="29" t="s">
        <v>295</v>
      </c>
      <c r="S1" s="29" t="s">
        <v>296</v>
      </c>
      <c r="T1" s="29" t="s">
        <v>297</v>
      </c>
      <c r="U1" s="29" t="s">
        <v>298</v>
      </c>
      <c r="V1" s="29" t="s">
        <v>299</v>
      </c>
      <c r="W1" s="29" t="s">
        <v>300</v>
      </c>
      <c r="X1" s="29" t="s">
        <v>301</v>
      </c>
      <c r="Y1" s="29" t="s">
        <v>302</v>
      </c>
      <c r="Z1" s="29" t="s">
        <v>303</v>
      </c>
      <c r="AA1" s="29" t="s">
        <v>304</v>
      </c>
      <c r="AB1" s="29" t="s">
        <v>305</v>
      </c>
      <c r="AC1" s="29" t="s">
        <v>306</v>
      </c>
      <c r="AD1" s="29" t="s">
        <v>307</v>
      </c>
      <c r="AE1" s="29" t="s">
        <v>308</v>
      </c>
      <c r="AF1" s="29" t="s">
        <v>309</v>
      </c>
      <c r="AG1" s="29" t="s">
        <v>310</v>
      </c>
      <c r="AH1" s="29" t="s">
        <v>232</v>
      </c>
      <c r="AI1" s="31" t="s">
        <v>160</v>
      </c>
    </row>
    <row r="2" spans="1:35" x14ac:dyDescent="0.25">
      <c r="A2" t="s">
        <v>120</v>
      </c>
      <c r="B2" t="s">
        <v>80</v>
      </c>
      <c r="C2" t="s">
        <v>90</v>
      </c>
      <c r="D2" t="s">
        <v>107</v>
      </c>
      <c r="E2" s="33">
        <v>38.555555555555557</v>
      </c>
      <c r="F2" s="33">
        <v>5.4222222222222225</v>
      </c>
      <c r="G2" s="33">
        <v>5.5555555555555552E-2</v>
      </c>
      <c r="H2" s="33">
        <v>0.92777777777777781</v>
      </c>
      <c r="I2" s="33">
        <v>5.1555555555555559</v>
      </c>
      <c r="J2" s="33">
        <v>0</v>
      </c>
      <c r="K2" s="33">
        <v>0</v>
      </c>
      <c r="L2" s="33">
        <v>3.888888888888889E-2</v>
      </c>
      <c r="M2" s="33">
        <v>4.833333333333333</v>
      </c>
      <c r="N2" s="33">
        <v>0</v>
      </c>
      <c r="O2" s="33">
        <v>0.12536023054755041</v>
      </c>
      <c r="P2" s="33">
        <v>4.666666666666667</v>
      </c>
      <c r="Q2" s="33">
        <v>12.15</v>
      </c>
      <c r="R2" s="33">
        <v>0.43616714697406339</v>
      </c>
      <c r="S2" s="33">
        <v>4.8128888888888897</v>
      </c>
      <c r="T2" s="33">
        <v>0</v>
      </c>
      <c r="U2" s="33">
        <v>0</v>
      </c>
      <c r="V2" s="33">
        <v>0.12482997118155621</v>
      </c>
      <c r="W2" s="33">
        <v>4.9157777777777785</v>
      </c>
      <c r="X2" s="33">
        <v>0</v>
      </c>
      <c r="Y2" s="33">
        <v>0</v>
      </c>
      <c r="Z2" s="33">
        <v>0.1274985590778098</v>
      </c>
      <c r="AA2" s="33">
        <v>0</v>
      </c>
      <c r="AB2" s="33">
        <v>0</v>
      </c>
      <c r="AC2" s="33">
        <v>0</v>
      </c>
      <c r="AD2" s="33">
        <v>0</v>
      </c>
      <c r="AE2" s="33">
        <v>0</v>
      </c>
      <c r="AF2" s="33">
        <v>0</v>
      </c>
      <c r="AG2" s="33">
        <v>0</v>
      </c>
      <c r="AH2" t="s">
        <v>37</v>
      </c>
      <c r="AI2" s="34">
        <v>9</v>
      </c>
    </row>
    <row r="3" spans="1:35" x14ac:dyDescent="0.25">
      <c r="A3" t="s">
        <v>120</v>
      </c>
      <c r="B3" t="s">
        <v>61</v>
      </c>
      <c r="C3" t="s">
        <v>95</v>
      </c>
      <c r="D3" t="s">
        <v>107</v>
      </c>
      <c r="E3" s="33">
        <v>92.011111111111106</v>
      </c>
      <c r="F3" s="33">
        <v>10.488888888888889</v>
      </c>
      <c r="G3" s="33">
        <v>5.2444444444444445</v>
      </c>
      <c r="H3" s="33">
        <v>0.91766666666666674</v>
      </c>
      <c r="I3" s="33">
        <v>2.2666666666666666</v>
      </c>
      <c r="J3" s="33">
        <v>0</v>
      </c>
      <c r="K3" s="33">
        <v>0</v>
      </c>
      <c r="L3" s="33">
        <v>5.7925555555555546</v>
      </c>
      <c r="M3" s="33">
        <v>15.733333333333333</v>
      </c>
      <c r="N3" s="33">
        <v>0</v>
      </c>
      <c r="O3" s="33">
        <v>0.17099384132351164</v>
      </c>
      <c r="P3" s="33">
        <v>3.4666666666666668</v>
      </c>
      <c r="Q3" s="33">
        <v>35.754444444444445</v>
      </c>
      <c r="R3" s="33">
        <v>0.42626494384736147</v>
      </c>
      <c r="S3" s="33">
        <v>5.1572222222222219</v>
      </c>
      <c r="T3" s="33">
        <v>5.6241111111111106</v>
      </c>
      <c r="U3" s="33">
        <v>0</v>
      </c>
      <c r="V3" s="33">
        <v>0.11717425431711145</v>
      </c>
      <c r="W3" s="33">
        <v>5.1338888888888885</v>
      </c>
      <c r="X3" s="33">
        <v>10.146999999999998</v>
      </c>
      <c r="Y3" s="33">
        <v>0</v>
      </c>
      <c r="Z3" s="33">
        <v>0.16607656080183553</v>
      </c>
      <c r="AA3" s="33">
        <v>0</v>
      </c>
      <c r="AB3" s="33">
        <v>0</v>
      </c>
      <c r="AC3" s="33">
        <v>0</v>
      </c>
      <c r="AD3" s="33">
        <v>0</v>
      </c>
      <c r="AE3" s="33">
        <v>0</v>
      </c>
      <c r="AF3" s="33">
        <v>0</v>
      </c>
      <c r="AG3" s="33">
        <v>0</v>
      </c>
      <c r="AH3" t="s">
        <v>18</v>
      </c>
      <c r="AI3" s="34">
        <v>9</v>
      </c>
    </row>
    <row r="4" spans="1:35" x14ac:dyDescent="0.25">
      <c r="A4" t="s">
        <v>120</v>
      </c>
      <c r="B4" t="s">
        <v>69</v>
      </c>
      <c r="C4" t="s">
        <v>95</v>
      </c>
      <c r="D4" t="s">
        <v>107</v>
      </c>
      <c r="E4" s="33">
        <v>58.37777777777778</v>
      </c>
      <c r="F4" s="33">
        <v>5.6</v>
      </c>
      <c r="G4" s="33">
        <v>0.25555555555555554</v>
      </c>
      <c r="H4" s="33">
        <v>0</v>
      </c>
      <c r="I4" s="33">
        <v>0</v>
      </c>
      <c r="J4" s="33">
        <v>0</v>
      </c>
      <c r="K4" s="33">
        <v>0</v>
      </c>
      <c r="L4" s="33">
        <v>0.54322222222222216</v>
      </c>
      <c r="M4" s="33">
        <v>0</v>
      </c>
      <c r="N4" s="33">
        <v>4.9944444444444445</v>
      </c>
      <c r="O4" s="33">
        <v>8.5553863722877807E-2</v>
      </c>
      <c r="P4" s="33">
        <v>5.2777777777777777</v>
      </c>
      <c r="Q4" s="33">
        <v>7.6472222222222221</v>
      </c>
      <c r="R4" s="33">
        <v>0.22140274076893796</v>
      </c>
      <c r="S4" s="33">
        <v>2.3994444444444443</v>
      </c>
      <c r="T4" s="33">
        <v>2.4376666666666673</v>
      </c>
      <c r="U4" s="33">
        <v>0</v>
      </c>
      <c r="V4" s="33">
        <v>8.2858774267224974E-2</v>
      </c>
      <c r="W4" s="33">
        <v>5.3697777777777764</v>
      </c>
      <c r="X4" s="33">
        <v>5.3999999999999992E-2</v>
      </c>
      <c r="Y4" s="33">
        <v>0</v>
      </c>
      <c r="Z4" s="33">
        <v>9.2908260373049084E-2</v>
      </c>
      <c r="AA4" s="33">
        <v>0</v>
      </c>
      <c r="AB4" s="33">
        <v>0</v>
      </c>
      <c r="AC4" s="33">
        <v>0</v>
      </c>
      <c r="AD4" s="33">
        <v>0</v>
      </c>
      <c r="AE4" s="33">
        <v>0</v>
      </c>
      <c r="AF4" s="33">
        <v>0</v>
      </c>
      <c r="AG4" s="33">
        <v>0</v>
      </c>
      <c r="AH4" t="s">
        <v>26</v>
      </c>
      <c r="AI4" s="34">
        <v>9</v>
      </c>
    </row>
    <row r="5" spans="1:35" x14ac:dyDescent="0.25">
      <c r="A5" t="s">
        <v>120</v>
      </c>
      <c r="B5" t="s">
        <v>51</v>
      </c>
      <c r="C5" t="s">
        <v>90</v>
      </c>
      <c r="D5" t="s">
        <v>107</v>
      </c>
      <c r="E5" s="33">
        <v>63.87777777777778</v>
      </c>
      <c r="F5" s="33">
        <v>5.2888888888888888</v>
      </c>
      <c r="G5" s="33">
        <v>0.17777777777777778</v>
      </c>
      <c r="H5" s="33">
        <v>1.6888888888888889</v>
      </c>
      <c r="I5" s="33">
        <v>5.4222222222222225</v>
      </c>
      <c r="J5" s="33">
        <v>0</v>
      </c>
      <c r="K5" s="33">
        <v>0</v>
      </c>
      <c r="L5" s="33">
        <v>5.1290000000000013</v>
      </c>
      <c r="M5" s="33">
        <v>9.8333333333333339</v>
      </c>
      <c r="N5" s="33">
        <v>1.6833333333333333</v>
      </c>
      <c r="O5" s="33">
        <v>0.18029222473473649</v>
      </c>
      <c r="P5" s="33">
        <v>5</v>
      </c>
      <c r="Q5" s="33">
        <v>25.172222222222221</v>
      </c>
      <c r="R5" s="33">
        <v>0.47234301617672636</v>
      </c>
      <c r="S5" s="33">
        <v>4.2742222222222219</v>
      </c>
      <c r="T5" s="33">
        <v>0.16044444444444445</v>
      </c>
      <c r="U5" s="33">
        <v>0</v>
      </c>
      <c r="V5" s="33">
        <v>6.9424247695251351E-2</v>
      </c>
      <c r="W5" s="33">
        <v>3.5898888888888885</v>
      </c>
      <c r="X5" s="33">
        <v>4.0203333333333342</v>
      </c>
      <c r="Y5" s="33">
        <v>0</v>
      </c>
      <c r="Z5" s="33">
        <v>0.11913724125934946</v>
      </c>
      <c r="AA5" s="33">
        <v>0</v>
      </c>
      <c r="AB5" s="33">
        <v>0</v>
      </c>
      <c r="AC5" s="33">
        <v>0</v>
      </c>
      <c r="AD5" s="33">
        <v>0</v>
      </c>
      <c r="AE5" s="33">
        <v>0</v>
      </c>
      <c r="AF5" s="33">
        <v>0</v>
      </c>
      <c r="AG5" s="33">
        <v>0</v>
      </c>
      <c r="AH5" t="s">
        <v>8</v>
      </c>
      <c r="AI5" s="34">
        <v>9</v>
      </c>
    </row>
    <row r="6" spans="1:35" x14ac:dyDescent="0.25">
      <c r="A6" t="s">
        <v>120</v>
      </c>
      <c r="B6" t="s">
        <v>54</v>
      </c>
      <c r="C6" t="s">
        <v>90</v>
      </c>
      <c r="D6" t="s">
        <v>107</v>
      </c>
      <c r="E6" s="33">
        <v>94.022222222222226</v>
      </c>
      <c r="F6" s="33">
        <v>37.966666666666669</v>
      </c>
      <c r="G6" s="33">
        <v>0</v>
      </c>
      <c r="H6" s="33">
        <v>0.64722222222222225</v>
      </c>
      <c r="I6" s="33">
        <v>5.4222222222222225</v>
      </c>
      <c r="J6" s="33">
        <v>0</v>
      </c>
      <c r="K6" s="33">
        <v>0</v>
      </c>
      <c r="L6" s="33">
        <v>8.6867777777777793</v>
      </c>
      <c r="M6" s="33">
        <v>2.0833333333333335</v>
      </c>
      <c r="N6" s="33">
        <v>7.1756666666666664</v>
      </c>
      <c r="O6" s="33">
        <v>9.8476719451666278E-2</v>
      </c>
      <c r="P6" s="33">
        <v>4.75</v>
      </c>
      <c r="Q6" s="33">
        <v>17.041222222222238</v>
      </c>
      <c r="R6" s="33">
        <v>0.23176672181517388</v>
      </c>
      <c r="S6" s="33">
        <v>11.589777777777774</v>
      </c>
      <c r="T6" s="33">
        <v>13.925555555555558</v>
      </c>
      <c r="U6" s="33">
        <v>0</v>
      </c>
      <c r="V6" s="33">
        <v>0.27137556133301816</v>
      </c>
      <c r="W6" s="33">
        <v>9.495000000000001</v>
      </c>
      <c r="X6" s="33">
        <v>17.492666666666668</v>
      </c>
      <c r="Y6" s="33">
        <v>0</v>
      </c>
      <c r="Z6" s="33">
        <v>0.28703497991018673</v>
      </c>
      <c r="AA6" s="33">
        <v>0</v>
      </c>
      <c r="AB6" s="33">
        <v>0</v>
      </c>
      <c r="AC6" s="33">
        <v>0</v>
      </c>
      <c r="AD6" s="33">
        <v>0</v>
      </c>
      <c r="AE6" s="33">
        <v>0</v>
      </c>
      <c r="AF6" s="33">
        <v>0</v>
      </c>
      <c r="AG6" s="33">
        <v>0</v>
      </c>
      <c r="AH6" t="s">
        <v>11</v>
      </c>
      <c r="AI6" s="34">
        <v>9</v>
      </c>
    </row>
    <row r="7" spans="1:35" x14ac:dyDescent="0.25">
      <c r="A7" t="s">
        <v>120</v>
      </c>
      <c r="B7" t="s">
        <v>81</v>
      </c>
      <c r="C7" t="s">
        <v>90</v>
      </c>
      <c r="D7" t="s">
        <v>107</v>
      </c>
      <c r="E7" s="33">
        <v>68.62222222222222</v>
      </c>
      <c r="F7" s="33">
        <v>10.133333333333333</v>
      </c>
      <c r="G7" s="33">
        <v>0.3</v>
      </c>
      <c r="H7" s="33">
        <v>0</v>
      </c>
      <c r="I7" s="33">
        <v>2.7888888888888888</v>
      </c>
      <c r="J7" s="33">
        <v>0</v>
      </c>
      <c r="K7" s="33">
        <v>0</v>
      </c>
      <c r="L7" s="33">
        <v>11.69777777777778</v>
      </c>
      <c r="M7" s="33">
        <v>19.444444444444443</v>
      </c>
      <c r="N7" s="33">
        <v>10.811111111111112</v>
      </c>
      <c r="O7" s="33">
        <v>0.44090025906735747</v>
      </c>
      <c r="P7" s="33">
        <v>4.8805555555555555</v>
      </c>
      <c r="Q7" s="33">
        <v>3.5805555555555557</v>
      </c>
      <c r="R7" s="33">
        <v>0.12329987046632127</v>
      </c>
      <c r="S7" s="33">
        <v>12.320444444444449</v>
      </c>
      <c r="T7" s="33">
        <v>32.640555555555558</v>
      </c>
      <c r="U7" s="33">
        <v>0</v>
      </c>
      <c r="V7" s="33">
        <v>0.65519591968911928</v>
      </c>
      <c r="W7" s="33">
        <v>15.582111111111113</v>
      </c>
      <c r="X7" s="33">
        <v>22.21233333333333</v>
      </c>
      <c r="Y7" s="33">
        <v>4.5444444444444443</v>
      </c>
      <c r="Z7" s="33">
        <v>0.61698510362694303</v>
      </c>
      <c r="AA7" s="33">
        <v>0</v>
      </c>
      <c r="AB7" s="33">
        <v>0</v>
      </c>
      <c r="AC7" s="33">
        <v>0</v>
      </c>
      <c r="AD7" s="33">
        <v>0</v>
      </c>
      <c r="AE7" s="33">
        <v>0</v>
      </c>
      <c r="AF7" s="33">
        <v>0</v>
      </c>
      <c r="AG7" s="33">
        <v>0</v>
      </c>
      <c r="AH7" t="s">
        <v>38</v>
      </c>
      <c r="AI7" s="34">
        <v>9</v>
      </c>
    </row>
    <row r="8" spans="1:35" x14ac:dyDescent="0.25">
      <c r="A8" t="s">
        <v>120</v>
      </c>
      <c r="B8" t="s">
        <v>45</v>
      </c>
      <c r="C8" t="s">
        <v>88</v>
      </c>
      <c r="D8" t="s">
        <v>106</v>
      </c>
      <c r="E8" s="33">
        <v>71.588888888888889</v>
      </c>
      <c r="F8" s="33">
        <v>5.2444444444444445</v>
      </c>
      <c r="G8" s="33">
        <v>0</v>
      </c>
      <c r="H8" s="33">
        <v>0</v>
      </c>
      <c r="I8" s="33">
        <v>0</v>
      </c>
      <c r="J8" s="33">
        <v>0</v>
      </c>
      <c r="K8" s="33">
        <v>0</v>
      </c>
      <c r="L8" s="33">
        <v>5.1808888888888891</v>
      </c>
      <c r="M8" s="33">
        <v>0</v>
      </c>
      <c r="N8" s="33">
        <v>10.28888888888889</v>
      </c>
      <c r="O8" s="33">
        <v>0.14372186869470743</v>
      </c>
      <c r="P8" s="33">
        <v>5.0666666666666664</v>
      </c>
      <c r="Q8" s="33">
        <v>6.4833333333333334</v>
      </c>
      <c r="R8" s="33">
        <v>0.16133788607791402</v>
      </c>
      <c r="S8" s="33">
        <v>5.814111111111111</v>
      </c>
      <c r="T8" s="33">
        <v>5.2181111111111083</v>
      </c>
      <c r="U8" s="33">
        <v>0</v>
      </c>
      <c r="V8" s="33">
        <v>0.15410523048269437</v>
      </c>
      <c r="W8" s="33">
        <v>2.8818888888888901</v>
      </c>
      <c r="X8" s="33">
        <v>4.7151111111111117</v>
      </c>
      <c r="Y8" s="33">
        <v>0</v>
      </c>
      <c r="Z8" s="33">
        <v>0.10611981995964614</v>
      </c>
      <c r="AA8" s="33">
        <v>0</v>
      </c>
      <c r="AB8" s="33">
        <v>0</v>
      </c>
      <c r="AC8" s="33">
        <v>0</v>
      </c>
      <c r="AD8" s="33">
        <v>0</v>
      </c>
      <c r="AE8" s="33">
        <v>0</v>
      </c>
      <c r="AF8" s="33">
        <v>0</v>
      </c>
      <c r="AG8" s="33">
        <v>0</v>
      </c>
      <c r="AH8" t="s">
        <v>2</v>
      </c>
      <c r="AI8" s="34">
        <v>9</v>
      </c>
    </row>
    <row r="9" spans="1:35" x14ac:dyDescent="0.25">
      <c r="A9" t="s">
        <v>120</v>
      </c>
      <c r="B9" t="s">
        <v>85</v>
      </c>
      <c r="C9" t="s">
        <v>103</v>
      </c>
      <c r="D9" t="s">
        <v>108</v>
      </c>
      <c r="E9" s="33">
        <v>17.81111111111111</v>
      </c>
      <c r="F9" s="33">
        <v>2.0666666666666669</v>
      </c>
      <c r="G9" s="33">
        <v>2.0666666666666669</v>
      </c>
      <c r="H9" s="33">
        <v>4.0133333333333336</v>
      </c>
      <c r="I9" s="33">
        <v>0</v>
      </c>
      <c r="J9" s="33">
        <v>0</v>
      </c>
      <c r="K9" s="33">
        <v>0</v>
      </c>
      <c r="L9" s="33">
        <v>0.18611111111111112</v>
      </c>
      <c r="M9" s="33">
        <v>4.4577777777777774</v>
      </c>
      <c r="N9" s="33">
        <v>0</v>
      </c>
      <c r="O9" s="33">
        <v>0.25028072364316906</v>
      </c>
      <c r="P9" s="33">
        <v>0</v>
      </c>
      <c r="Q9" s="33">
        <v>6.8299999999999983</v>
      </c>
      <c r="R9" s="33">
        <v>0.38346849656893317</v>
      </c>
      <c r="S9" s="33">
        <v>5.3866666666666667</v>
      </c>
      <c r="T9" s="33">
        <v>0</v>
      </c>
      <c r="U9" s="33">
        <v>0</v>
      </c>
      <c r="V9" s="33">
        <v>0.30243293824079853</v>
      </c>
      <c r="W9" s="33">
        <v>5.4377777777777778</v>
      </c>
      <c r="X9" s="33">
        <v>0.68833333333333335</v>
      </c>
      <c r="Y9" s="33">
        <v>4.5</v>
      </c>
      <c r="Z9" s="33">
        <v>0.59660012476606372</v>
      </c>
      <c r="AA9" s="33">
        <v>0</v>
      </c>
      <c r="AB9" s="33">
        <v>0</v>
      </c>
      <c r="AC9" s="33">
        <v>0</v>
      </c>
      <c r="AD9" s="33">
        <v>0</v>
      </c>
      <c r="AE9" s="33">
        <v>0</v>
      </c>
      <c r="AF9" s="33">
        <v>0</v>
      </c>
      <c r="AG9" s="33">
        <v>0</v>
      </c>
      <c r="AH9" t="s">
        <v>42</v>
      </c>
      <c r="AI9" s="34">
        <v>9</v>
      </c>
    </row>
    <row r="10" spans="1:35" x14ac:dyDescent="0.25">
      <c r="A10" t="s">
        <v>120</v>
      </c>
      <c r="B10" t="s">
        <v>66</v>
      </c>
      <c r="C10" t="s">
        <v>86</v>
      </c>
      <c r="D10" t="s">
        <v>104</v>
      </c>
      <c r="E10" s="33">
        <v>99.5</v>
      </c>
      <c r="F10" s="33">
        <v>5.6888888888888891</v>
      </c>
      <c r="G10" s="33">
        <v>0.33333333333333331</v>
      </c>
      <c r="H10" s="33">
        <v>0.45555555555555555</v>
      </c>
      <c r="I10" s="33">
        <v>5.5111111111111111</v>
      </c>
      <c r="J10" s="33">
        <v>0</v>
      </c>
      <c r="K10" s="33">
        <v>0</v>
      </c>
      <c r="L10" s="33">
        <v>4.7336666666666662</v>
      </c>
      <c r="M10" s="33">
        <v>5.945111111111113</v>
      </c>
      <c r="N10" s="33">
        <v>5.4764444444444456</v>
      </c>
      <c r="O10" s="33">
        <v>0.11478950307091014</v>
      </c>
      <c r="P10" s="33">
        <v>0</v>
      </c>
      <c r="Q10" s="33">
        <v>13.032222222222225</v>
      </c>
      <c r="R10" s="33">
        <v>0.13097710776102739</v>
      </c>
      <c r="S10" s="33">
        <v>6.6527777777777803</v>
      </c>
      <c r="T10" s="33">
        <v>4.1763333333333321</v>
      </c>
      <c r="U10" s="33">
        <v>0</v>
      </c>
      <c r="V10" s="33">
        <v>0.10883528754885541</v>
      </c>
      <c r="W10" s="33">
        <v>7.3375555555555572</v>
      </c>
      <c r="X10" s="33">
        <v>9.8998888888888903</v>
      </c>
      <c r="Y10" s="33">
        <v>0</v>
      </c>
      <c r="Z10" s="33">
        <v>0.17324064768285879</v>
      </c>
      <c r="AA10" s="33">
        <v>0</v>
      </c>
      <c r="AB10" s="33">
        <v>0</v>
      </c>
      <c r="AC10" s="33">
        <v>0</v>
      </c>
      <c r="AD10" s="33">
        <v>0</v>
      </c>
      <c r="AE10" s="33">
        <v>0</v>
      </c>
      <c r="AF10" s="33">
        <v>0</v>
      </c>
      <c r="AG10" s="33">
        <v>0</v>
      </c>
      <c r="AH10" t="s">
        <v>23</v>
      </c>
      <c r="AI10" s="34">
        <v>9</v>
      </c>
    </row>
    <row r="11" spans="1:35" x14ac:dyDescent="0.25">
      <c r="A11" t="s">
        <v>120</v>
      </c>
      <c r="B11" t="s">
        <v>59</v>
      </c>
      <c r="C11" t="s">
        <v>94</v>
      </c>
      <c r="D11" t="s">
        <v>104</v>
      </c>
      <c r="E11" s="33">
        <v>60.155555555555559</v>
      </c>
      <c r="F11" s="33">
        <v>0</v>
      </c>
      <c r="G11" s="33">
        <v>0</v>
      </c>
      <c r="H11" s="33">
        <v>0</v>
      </c>
      <c r="I11" s="33">
        <v>0</v>
      </c>
      <c r="J11" s="33">
        <v>0</v>
      </c>
      <c r="K11" s="33">
        <v>0</v>
      </c>
      <c r="L11" s="33">
        <v>0</v>
      </c>
      <c r="M11" s="33">
        <v>0</v>
      </c>
      <c r="N11" s="33">
        <v>0</v>
      </c>
      <c r="O11" s="33">
        <v>0</v>
      </c>
      <c r="P11" s="33">
        <v>0</v>
      </c>
      <c r="Q11" s="33">
        <v>13.434666666666663</v>
      </c>
      <c r="R11" s="33">
        <v>0.22333210195788689</v>
      </c>
      <c r="S11" s="33">
        <v>0</v>
      </c>
      <c r="T11" s="33">
        <v>0</v>
      </c>
      <c r="U11" s="33">
        <v>0</v>
      </c>
      <c r="V11" s="33">
        <v>0</v>
      </c>
      <c r="W11" s="33">
        <v>0</v>
      </c>
      <c r="X11" s="33">
        <v>0</v>
      </c>
      <c r="Y11" s="33">
        <v>0</v>
      </c>
      <c r="Z11" s="33">
        <v>0</v>
      </c>
      <c r="AA11" s="33">
        <v>0</v>
      </c>
      <c r="AB11" s="33">
        <v>0</v>
      </c>
      <c r="AC11" s="33">
        <v>0</v>
      </c>
      <c r="AD11" s="33">
        <v>0</v>
      </c>
      <c r="AE11" s="33">
        <v>0</v>
      </c>
      <c r="AF11" s="33">
        <v>0</v>
      </c>
      <c r="AG11" s="33">
        <v>0</v>
      </c>
      <c r="AH11" t="s">
        <v>16</v>
      </c>
      <c r="AI11" s="34">
        <v>9</v>
      </c>
    </row>
    <row r="12" spans="1:35" x14ac:dyDescent="0.25">
      <c r="A12" t="s">
        <v>120</v>
      </c>
      <c r="B12" t="s">
        <v>79</v>
      </c>
      <c r="C12" t="s">
        <v>102</v>
      </c>
      <c r="D12" t="s">
        <v>106</v>
      </c>
      <c r="E12" s="33">
        <v>47.766666666666666</v>
      </c>
      <c r="F12" s="33">
        <v>5.1555555555555559</v>
      </c>
      <c r="G12" s="33">
        <v>0</v>
      </c>
      <c r="H12" s="33">
        <v>0</v>
      </c>
      <c r="I12" s="33">
        <v>0</v>
      </c>
      <c r="J12" s="33">
        <v>0</v>
      </c>
      <c r="K12" s="33">
        <v>0</v>
      </c>
      <c r="L12" s="33">
        <v>1.0473333333333332</v>
      </c>
      <c r="M12" s="33">
        <v>4.4222222222222225</v>
      </c>
      <c r="N12" s="33">
        <v>0</v>
      </c>
      <c r="O12" s="33">
        <v>9.257966969062574E-2</v>
      </c>
      <c r="P12" s="33">
        <v>0.16666666666666666</v>
      </c>
      <c r="Q12" s="33">
        <v>6.302777777777778</v>
      </c>
      <c r="R12" s="33">
        <v>0.13543847406373577</v>
      </c>
      <c r="S12" s="33">
        <v>1.9354444444444445</v>
      </c>
      <c r="T12" s="33">
        <v>0.19522222222222221</v>
      </c>
      <c r="U12" s="33">
        <v>0</v>
      </c>
      <c r="V12" s="33">
        <v>4.4605722260990938E-2</v>
      </c>
      <c r="W12" s="33">
        <v>3.0351111111111115</v>
      </c>
      <c r="X12" s="33">
        <v>2.2025555555555552</v>
      </c>
      <c r="Y12" s="33">
        <v>0</v>
      </c>
      <c r="Z12" s="33">
        <v>0.10965108164689463</v>
      </c>
      <c r="AA12" s="33">
        <v>0</v>
      </c>
      <c r="AB12" s="33">
        <v>0</v>
      </c>
      <c r="AC12" s="33">
        <v>0</v>
      </c>
      <c r="AD12" s="33">
        <v>0</v>
      </c>
      <c r="AE12" s="33">
        <v>0</v>
      </c>
      <c r="AF12" s="33">
        <v>0</v>
      </c>
      <c r="AG12" s="33">
        <v>0</v>
      </c>
      <c r="AH12" t="s">
        <v>36</v>
      </c>
      <c r="AI12" s="34">
        <v>9</v>
      </c>
    </row>
    <row r="13" spans="1:35" x14ac:dyDescent="0.25">
      <c r="A13" t="s">
        <v>120</v>
      </c>
      <c r="B13" t="s">
        <v>46</v>
      </c>
      <c r="C13" t="s">
        <v>89</v>
      </c>
      <c r="D13" t="s">
        <v>105</v>
      </c>
      <c r="E13" s="33">
        <v>211.96666666666667</v>
      </c>
      <c r="F13" s="33">
        <v>5.6</v>
      </c>
      <c r="G13" s="33">
        <v>0.27777777777777779</v>
      </c>
      <c r="H13" s="33">
        <v>1.1144444444444443</v>
      </c>
      <c r="I13" s="33">
        <v>16.522222222222222</v>
      </c>
      <c r="J13" s="33">
        <v>0</v>
      </c>
      <c r="K13" s="33">
        <v>0</v>
      </c>
      <c r="L13" s="33">
        <v>5.6426666666666661</v>
      </c>
      <c r="M13" s="33">
        <v>1.82</v>
      </c>
      <c r="N13" s="33">
        <v>21.31111111111111</v>
      </c>
      <c r="O13" s="33">
        <v>0.10912617287833516</v>
      </c>
      <c r="P13" s="33">
        <v>15.072222222222223</v>
      </c>
      <c r="Q13" s="33">
        <v>34.424999999999997</v>
      </c>
      <c r="R13" s="33">
        <v>0.23351417937830896</v>
      </c>
      <c r="S13" s="33">
        <v>11.418555555555558</v>
      </c>
      <c r="T13" s="33">
        <v>18.66855555555556</v>
      </c>
      <c r="U13" s="33">
        <v>0</v>
      </c>
      <c r="V13" s="33">
        <v>0.14194265345704254</v>
      </c>
      <c r="W13" s="33">
        <v>6.3728888888888919</v>
      </c>
      <c r="X13" s="33">
        <v>18.026777777777777</v>
      </c>
      <c r="Y13" s="33">
        <v>0</v>
      </c>
      <c r="Z13" s="33">
        <v>0.11511086648844158</v>
      </c>
      <c r="AA13" s="33">
        <v>0</v>
      </c>
      <c r="AB13" s="33">
        <v>0</v>
      </c>
      <c r="AC13" s="33">
        <v>0</v>
      </c>
      <c r="AD13" s="33">
        <v>0</v>
      </c>
      <c r="AE13" s="33">
        <v>0</v>
      </c>
      <c r="AF13" s="33">
        <v>0</v>
      </c>
      <c r="AG13" s="33">
        <v>1.1111111111111112E-2</v>
      </c>
      <c r="AH13" t="s">
        <v>3</v>
      </c>
      <c r="AI13" s="34">
        <v>9</v>
      </c>
    </row>
    <row r="14" spans="1:35" x14ac:dyDescent="0.25">
      <c r="A14" t="s">
        <v>120</v>
      </c>
      <c r="B14" t="s">
        <v>74</v>
      </c>
      <c r="C14" t="s">
        <v>100</v>
      </c>
      <c r="D14" t="s">
        <v>105</v>
      </c>
      <c r="E14" s="33">
        <v>72.86666666666666</v>
      </c>
      <c r="F14" s="33">
        <v>8.4444444444444446</v>
      </c>
      <c r="G14" s="33">
        <v>0</v>
      </c>
      <c r="H14" s="33">
        <v>0.58444444444444443</v>
      </c>
      <c r="I14" s="33">
        <v>0</v>
      </c>
      <c r="J14" s="33">
        <v>0</v>
      </c>
      <c r="K14" s="33">
        <v>0</v>
      </c>
      <c r="L14" s="33">
        <v>0.17233333333333334</v>
      </c>
      <c r="M14" s="33">
        <v>0</v>
      </c>
      <c r="N14" s="33">
        <v>0</v>
      </c>
      <c r="O14" s="33">
        <v>0</v>
      </c>
      <c r="P14" s="33">
        <v>5.0666666666666664</v>
      </c>
      <c r="Q14" s="33">
        <v>18.094444444444445</v>
      </c>
      <c r="R14" s="33">
        <v>0.31785605367490094</v>
      </c>
      <c r="S14" s="33">
        <v>1.0078888888888891</v>
      </c>
      <c r="T14" s="33">
        <v>1.8535555555555554</v>
      </c>
      <c r="U14" s="33">
        <v>0</v>
      </c>
      <c r="V14" s="33">
        <v>3.9269594388533093E-2</v>
      </c>
      <c r="W14" s="33">
        <v>0.39522222222222225</v>
      </c>
      <c r="X14" s="33">
        <v>1.6635555555555559</v>
      </c>
      <c r="Y14" s="33">
        <v>0</v>
      </c>
      <c r="Z14" s="33">
        <v>2.8254040866117727E-2</v>
      </c>
      <c r="AA14" s="33">
        <v>0</v>
      </c>
      <c r="AB14" s="33">
        <v>0</v>
      </c>
      <c r="AC14" s="33">
        <v>0</v>
      </c>
      <c r="AD14" s="33">
        <v>0</v>
      </c>
      <c r="AE14" s="33">
        <v>0</v>
      </c>
      <c r="AF14" s="33">
        <v>0</v>
      </c>
      <c r="AG14" s="33">
        <v>0</v>
      </c>
      <c r="AH14" t="s">
        <v>31</v>
      </c>
      <c r="AI14" s="34">
        <v>9</v>
      </c>
    </row>
    <row r="15" spans="1:35" x14ac:dyDescent="0.25">
      <c r="A15" t="s">
        <v>120</v>
      </c>
      <c r="B15" t="s">
        <v>70</v>
      </c>
      <c r="C15" t="s">
        <v>90</v>
      </c>
      <c r="D15" t="s">
        <v>107</v>
      </c>
      <c r="E15" s="33">
        <v>31.944444444444443</v>
      </c>
      <c r="F15" s="33">
        <v>20.411111111111111</v>
      </c>
      <c r="G15" s="33">
        <v>0.28888888888888886</v>
      </c>
      <c r="H15" s="33">
        <v>0.13333333333333333</v>
      </c>
      <c r="I15" s="33">
        <v>0.25555555555555554</v>
      </c>
      <c r="J15" s="33">
        <v>0</v>
      </c>
      <c r="K15" s="33">
        <v>0</v>
      </c>
      <c r="L15" s="33">
        <v>0</v>
      </c>
      <c r="M15" s="33">
        <v>0.80555555555555558</v>
      </c>
      <c r="N15" s="33">
        <v>5.4361111111111109</v>
      </c>
      <c r="O15" s="33">
        <v>0.19539130434782609</v>
      </c>
      <c r="P15" s="33">
        <v>5.6416666666666666</v>
      </c>
      <c r="Q15" s="33">
        <v>5.7111111111111112</v>
      </c>
      <c r="R15" s="33">
        <v>0.35539130434782612</v>
      </c>
      <c r="S15" s="33">
        <v>1.6777777777777777E-2</v>
      </c>
      <c r="T15" s="33">
        <v>1.3777777777777778E-2</v>
      </c>
      <c r="U15" s="33">
        <v>0</v>
      </c>
      <c r="V15" s="33">
        <v>9.5652173913043481E-4</v>
      </c>
      <c r="W15" s="33">
        <v>0.42433333333333328</v>
      </c>
      <c r="X15" s="33">
        <v>0.13800000000000001</v>
      </c>
      <c r="Y15" s="33">
        <v>0</v>
      </c>
      <c r="Z15" s="33">
        <v>1.7603478260869568E-2</v>
      </c>
      <c r="AA15" s="33">
        <v>0</v>
      </c>
      <c r="AB15" s="33">
        <v>0</v>
      </c>
      <c r="AC15" s="33">
        <v>0</v>
      </c>
      <c r="AD15" s="33">
        <v>0</v>
      </c>
      <c r="AE15" s="33">
        <v>0</v>
      </c>
      <c r="AF15" s="33">
        <v>0</v>
      </c>
      <c r="AG15" s="33">
        <v>0</v>
      </c>
      <c r="AH15" t="s">
        <v>27</v>
      </c>
      <c r="AI15" s="34">
        <v>9</v>
      </c>
    </row>
    <row r="16" spans="1:35" x14ac:dyDescent="0.25">
      <c r="A16" t="s">
        <v>120</v>
      </c>
      <c r="B16" t="s">
        <v>49</v>
      </c>
      <c r="C16" t="s">
        <v>90</v>
      </c>
      <c r="D16" t="s">
        <v>107</v>
      </c>
      <c r="E16" s="33">
        <v>262.64444444444445</v>
      </c>
      <c r="F16" s="33">
        <v>82.511111111111106</v>
      </c>
      <c r="G16" s="33">
        <v>0</v>
      </c>
      <c r="H16" s="33">
        <v>1.2805555555555554</v>
      </c>
      <c r="I16" s="33">
        <v>19.888888888888889</v>
      </c>
      <c r="J16" s="33">
        <v>0</v>
      </c>
      <c r="K16" s="33">
        <v>0</v>
      </c>
      <c r="L16" s="33">
        <v>10.580666666666666</v>
      </c>
      <c r="M16" s="33">
        <v>5.166666666666667</v>
      </c>
      <c r="N16" s="33">
        <v>20.885444444444445</v>
      </c>
      <c r="O16" s="33">
        <v>9.9191555969202136E-2</v>
      </c>
      <c r="P16" s="33">
        <v>7.7429999999999986</v>
      </c>
      <c r="Q16" s="33">
        <v>31.485999999999997</v>
      </c>
      <c r="R16" s="33">
        <v>0.14936162111853796</v>
      </c>
      <c r="S16" s="33">
        <v>22.471666666666668</v>
      </c>
      <c r="T16" s="33">
        <v>31.865888888888893</v>
      </c>
      <c r="U16" s="33">
        <v>0</v>
      </c>
      <c r="V16" s="33">
        <v>0.20688636940519503</v>
      </c>
      <c r="W16" s="33">
        <v>15.352888888888897</v>
      </c>
      <c r="X16" s="33">
        <v>35.589222222222233</v>
      </c>
      <c r="Y16" s="33">
        <v>0</v>
      </c>
      <c r="Z16" s="33">
        <v>0.193958456722227</v>
      </c>
      <c r="AA16" s="33">
        <v>0</v>
      </c>
      <c r="AB16" s="33">
        <v>0</v>
      </c>
      <c r="AC16" s="33">
        <v>0</v>
      </c>
      <c r="AD16" s="33">
        <v>0</v>
      </c>
      <c r="AE16" s="33">
        <v>0</v>
      </c>
      <c r="AF16" s="33">
        <v>0</v>
      </c>
      <c r="AG16" s="33">
        <v>0</v>
      </c>
      <c r="AH16" t="s">
        <v>6</v>
      </c>
      <c r="AI16" s="34">
        <v>9</v>
      </c>
    </row>
    <row r="17" spans="1:35" x14ac:dyDescent="0.25">
      <c r="A17" t="s">
        <v>120</v>
      </c>
      <c r="B17" t="s">
        <v>68</v>
      </c>
      <c r="C17" t="s">
        <v>90</v>
      </c>
      <c r="D17" t="s">
        <v>107</v>
      </c>
      <c r="E17" s="33">
        <v>27.255555555555556</v>
      </c>
      <c r="F17" s="33">
        <v>5.6888888888888891</v>
      </c>
      <c r="G17" s="33">
        <v>0</v>
      </c>
      <c r="H17" s="33">
        <v>0</v>
      </c>
      <c r="I17" s="33">
        <v>0.96666666666666667</v>
      </c>
      <c r="J17" s="33">
        <v>0</v>
      </c>
      <c r="K17" s="33">
        <v>0</v>
      </c>
      <c r="L17" s="33">
        <v>1.2955555555555553</v>
      </c>
      <c r="M17" s="33">
        <v>2.8111111111111108E-2</v>
      </c>
      <c r="N17" s="33">
        <v>6.041666666666667</v>
      </c>
      <c r="O17" s="33">
        <v>0.22269873624133715</v>
      </c>
      <c r="P17" s="33">
        <v>0</v>
      </c>
      <c r="Q17" s="33">
        <v>11.083333333333334</v>
      </c>
      <c r="R17" s="33">
        <v>0.4066449245821443</v>
      </c>
      <c r="S17" s="33">
        <v>2.5583333333333345</v>
      </c>
      <c r="T17" s="33">
        <v>2.7051111111111119</v>
      </c>
      <c r="U17" s="33">
        <v>0</v>
      </c>
      <c r="V17" s="33">
        <v>0.19311455360782723</v>
      </c>
      <c r="W17" s="33">
        <v>5.2274444444444441</v>
      </c>
      <c r="X17" s="33">
        <v>3.6955555555555559</v>
      </c>
      <c r="Y17" s="33">
        <v>0</v>
      </c>
      <c r="Z17" s="33">
        <v>0.32738279657562169</v>
      </c>
      <c r="AA17" s="33">
        <v>0</v>
      </c>
      <c r="AB17" s="33">
        <v>0</v>
      </c>
      <c r="AC17" s="33">
        <v>0</v>
      </c>
      <c r="AD17" s="33">
        <v>0</v>
      </c>
      <c r="AE17" s="33">
        <v>0</v>
      </c>
      <c r="AF17" s="33">
        <v>0</v>
      </c>
      <c r="AG17" s="33">
        <v>0</v>
      </c>
      <c r="AH17" t="s">
        <v>25</v>
      </c>
      <c r="AI17" s="34">
        <v>9</v>
      </c>
    </row>
    <row r="18" spans="1:35" x14ac:dyDescent="0.25">
      <c r="A18" t="s">
        <v>120</v>
      </c>
      <c r="B18" t="s">
        <v>60</v>
      </c>
      <c r="C18" t="s">
        <v>95</v>
      </c>
      <c r="D18" t="s">
        <v>107</v>
      </c>
      <c r="E18" s="33">
        <v>36.822222222222223</v>
      </c>
      <c r="F18" s="33">
        <v>5.6888888888888891</v>
      </c>
      <c r="G18" s="33">
        <v>3.3333333333333333E-2</v>
      </c>
      <c r="H18" s="33">
        <v>0.33055555555555555</v>
      </c>
      <c r="I18" s="33">
        <v>5.8666666666666663</v>
      </c>
      <c r="J18" s="33">
        <v>0</v>
      </c>
      <c r="K18" s="33">
        <v>0</v>
      </c>
      <c r="L18" s="33">
        <v>0.44822222222222219</v>
      </c>
      <c r="M18" s="33">
        <v>5.6</v>
      </c>
      <c r="N18" s="33">
        <v>4.7123333333333335</v>
      </c>
      <c r="O18" s="33">
        <v>0.28005733252866627</v>
      </c>
      <c r="P18" s="33">
        <v>4.8722222222222218</v>
      </c>
      <c r="Q18" s="33">
        <v>4.1578888888888894</v>
      </c>
      <c r="R18" s="33">
        <v>0.24523536511768257</v>
      </c>
      <c r="S18" s="33">
        <v>2.1006666666666676</v>
      </c>
      <c r="T18" s="33">
        <v>1.3712222222222221</v>
      </c>
      <c r="U18" s="33">
        <v>0</v>
      </c>
      <c r="V18" s="33">
        <v>9.4287869643934832E-2</v>
      </c>
      <c r="W18" s="33">
        <v>2.4545555555555545</v>
      </c>
      <c r="X18" s="33">
        <v>1.8045555555555559</v>
      </c>
      <c r="Y18" s="33">
        <v>0</v>
      </c>
      <c r="Z18" s="33">
        <v>0.1156668678334339</v>
      </c>
      <c r="AA18" s="33">
        <v>0</v>
      </c>
      <c r="AB18" s="33">
        <v>0</v>
      </c>
      <c r="AC18" s="33">
        <v>0</v>
      </c>
      <c r="AD18" s="33">
        <v>0</v>
      </c>
      <c r="AE18" s="33">
        <v>0</v>
      </c>
      <c r="AF18" s="33">
        <v>0</v>
      </c>
      <c r="AG18" s="33">
        <v>0</v>
      </c>
      <c r="AH18" t="s">
        <v>17</v>
      </c>
      <c r="AI18" s="34">
        <v>9</v>
      </c>
    </row>
    <row r="19" spans="1:35" x14ac:dyDescent="0.25">
      <c r="A19" t="s">
        <v>120</v>
      </c>
      <c r="B19" t="s">
        <v>43</v>
      </c>
      <c r="C19" t="s">
        <v>86</v>
      </c>
      <c r="D19" t="s">
        <v>104</v>
      </c>
      <c r="E19" s="33">
        <v>40.233333333333334</v>
      </c>
      <c r="F19" s="33">
        <v>0</v>
      </c>
      <c r="G19" s="33">
        <v>0</v>
      </c>
      <c r="H19" s="33">
        <v>0</v>
      </c>
      <c r="I19" s="33">
        <v>0</v>
      </c>
      <c r="J19" s="33">
        <v>0</v>
      </c>
      <c r="K19" s="33">
        <v>0</v>
      </c>
      <c r="L19" s="33">
        <v>0</v>
      </c>
      <c r="M19" s="33">
        <v>0</v>
      </c>
      <c r="N19" s="33">
        <v>0</v>
      </c>
      <c r="O19" s="33">
        <v>0</v>
      </c>
      <c r="P19" s="33">
        <v>5.0611111111111109</v>
      </c>
      <c r="Q19" s="33">
        <v>11.41388888888889</v>
      </c>
      <c r="R19" s="33">
        <v>0.4094863297431649</v>
      </c>
      <c r="S19" s="33">
        <v>0</v>
      </c>
      <c r="T19" s="33">
        <v>0</v>
      </c>
      <c r="U19" s="33">
        <v>0</v>
      </c>
      <c r="V19" s="33">
        <v>0</v>
      </c>
      <c r="W19" s="33">
        <v>0</v>
      </c>
      <c r="X19" s="33">
        <v>0</v>
      </c>
      <c r="Y19" s="33">
        <v>0</v>
      </c>
      <c r="Z19" s="33">
        <v>0</v>
      </c>
      <c r="AA19" s="33">
        <v>0</v>
      </c>
      <c r="AB19" s="33">
        <v>0</v>
      </c>
      <c r="AC19" s="33">
        <v>0</v>
      </c>
      <c r="AD19" s="33">
        <v>0</v>
      </c>
      <c r="AE19" s="33">
        <v>0</v>
      </c>
      <c r="AF19" s="33">
        <v>0</v>
      </c>
      <c r="AG19" s="33">
        <v>0</v>
      </c>
      <c r="AH19" t="s">
        <v>0</v>
      </c>
      <c r="AI19" s="34">
        <v>9</v>
      </c>
    </row>
    <row r="20" spans="1:35" x14ac:dyDescent="0.25">
      <c r="A20" t="s">
        <v>120</v>
      </c>
      <c r="B20" t="s">
        <v>73</v>
      </c>
      <c r="C20" t="s">
        <v>90</v>
      </c>
      <c r="D20" t="s">
        <v>107</v>
      </c>
      <c r="E20" s="33">
        <v>10.633333333333333</v>
      </c>
      <c r="F20" s="33">
        <v>0.67777777777777781</v>
      </c>
      <c r="G20" s="33">
        <v>0.14444444444444443</v>
      </c>
      <c r="H20" s="33">
        <v>0.10111111111111111</v>
      </c>
      <c r="I20" s="33">
        <v>1.2</v>
      </c>
      <c r="J20" s="33">
        <v>0</v>
      </c>
      <c r="K20" s="33">
        <v>0</v>
      </c>
      <c r="L20" s="33">
        <v>1.2327777777777782</v>
      </c>
      <c r="M20" s="33">
        <v>1.7893333333333317</v>
      </c>
      <c r="N20" s="33">
        <v>1.6984444444444442</v>
      </c>
      <c r="O20" s="33">
        <v>0.32800417972831747</v>
      </c>
      <c r="P20" s="33">
        <v>2.7193333333333372</v>
      </c>
      <c r="Q20" s="33">
        <v>2.0933333333333333</v>
      </c>
      <c r="R20" s="33">
        <v>0.45260188087774333</v>
      </c>
      <c r="S20" s="33">
        <v>4.1251111111111101</v>
      </c>
      <c r="T20" s="33">
        <v>1.5094444444444446</v>
      </c>
      <c r="U20" s="33">
        <v>0</v>
      </c>
      <c r="V20" s="33">
        <v>0.52989550679205843</v>
      </c>
      <c r="W20" s="33">
        <v>2.3750000000000004</v>
      </c>
      <c r="X20" s="33">
        <v>4.7734444444444453</v>
      </c>
      <c r="Y20" s="33">
        <v>0</v>
      </c>
      <c r="Z20" s="33">
        <v>0.67226750261233026</v>
      </c>
      <c r="AA20" s="33">
        <v>0</v>
      </c>
      <c r="AB20" s="33">
        <v>0</v>
      </c>
      <c r="AC20" s="33">
        <v>0</v>
      </c>
      <c r="AD20" s="33">
        <v>0</v>
      </c>
      <c r="AE20" s="33">
        <v>0</v>
      </c>
      <c r="AF20" s="33">
        <v>0</v>
      </c>
      <c r="AG20" s="33">
        <v>0.14444444444444443</v>
      </c>
      <c r="AH20" t="s">
        <v>30</v>
      </c>
      <c r="AI20" s="34">
        <v>9</v>
      </c>
    </row>
    <row r="21" spans="1:35" x14ac:dyDescent="0.25">
      <c r="A21" t="s">
        <v>120</v>
      </c>
      <c r="B21" t="s">
        <v>84</v>
      </c>
      <c r="C21" t="s">
        <v>90</v>
      </c>
      <c r="D21" t="s">
        <v>107</v>
      </c>
      <c r="E21" s="33">
        <v>30.244444444444444</v>
      </c>
      <c r="F21" s="33">
        <v>0</v>
      </c>
      <c r="G21" s="33">
        <v>0</v>
      </c>
      <c r="H21" s="33">
        <v>0</v>
      </c>
      <c r="I21" s="33">
        <v>0</v>
      </c>
      <c r="J21" s="33">
        <v>0</v>
      </c>
      <c r="K21" s="33">
        <v>0</v>
      </c>
      <c r="L21" s="33">
        <v>5.9926666666666657</v>
      </c>
      <c r="M21" s="33">
        <v>0</v>
      </c>
      <c r="N21" s="33">
        <v>0</v>
      </c>
      <c r="O21" s="33">
        <v>0</v>
      </c>
      <c r="P21" s="33">
        <v>0</v>
      </c>
      <c r="Q21" s="33">
        <v>0</v>
      </c>
      <c r="R21" s="33">
        <v>0</v>
      </c>
      <c r="S21" s="33">
        <v>4.1259999999999994</v>
      </c>
      <c r="T21" s="33">
        <v>4.9962222222222215</v>
      </c>
      <c r="U21" s="33">
        <v>0</v>
      </c>
      <c r="V21" s="33">
        <v>0.301616458486407</v>
      </c>
      <c r="W21" s="33">
        <v>5.4464444444444444</v>
      </c>
      <c r="X21" s="33">
        <v>6.3149999999999986</v>
      </c>
      <c r="Y21" s="33">
        <v>0</v>
      </c>
      <c r="Z21" s="33">
        <v>0.3888795003673769</v>
      </c>
      <c r="AA21" s="33">
        <v>0</v>
      </c>
      <c r="AB21" s="33">
        <v>0</v>
      </c>
      <c r="AC21" s="33">
        <v>0</v>
      </c>
      <c r="AD21" s="33">
        <v>0</v>
      </c>
      <c r="AE21" s="33">
        <v>46.944444444444443</v>
      </c>
      <c r="AF21" s="33">
        <v>0</v>
      </c>
      <c r="AG21" s="33">
        <v>0</v>
      </c>
      <c r="AH21" t="s">
        <v>41</v>
      </c>
      <c r="AI21" s="34">
        <v>9</v>
      </c>
    </row>
    <row r="22" spans="1:35" x14ac:dyDescent="0.25">
      <c r="A22" t="s">
        <v>120</v>
      </c>
      <c r="B22" t="s">
        <v>71</v>
      </c>
      <c r="C22" t="s">
        <v>98</v>
      </c>
      <c r="D22" t="s">
        <v>107</v>
      </c>
      <c r="E22" s="33">
        <v>77.955555555555549</v>
      </c>
      <c r="F22" s="33">
        <v>5.6888888888888891</v>
      </c>
      <c r="G22" s="33">
        <v>0.6333333333333333</v>
      </c>
      <c r="H22" s="33">
        <v>1.6055555555555556</v>
      </c>
      <c r="I22" s="33">
        <v>5.1111111111111107</v>
      </c>
      <c r="J22" s="33">
        <v>0</v>
      </c>
      <c r="K22" s="33">
        <v>0</v>
      </c>
      <c r="L22" s="33">
        <v>9.0438888888888904</v>
      </c>
      <c r="M22" s="33">
        <v>7.3806666666666683</v>
      </c>
      <c r="N22" s="33">
        <v>0</v>
      </c>
      <c r="O22" s="33">
        <v>9.4677879133409373E-2</v>
      </c>
      <c r="P22" s="33">
        <v>5.3888888888888893</v>
      </c>
      <c r="Q22" s="33">
        <v>17.288444444444437</v>
      </c>
      <c r="R22" s="33">
        <v>0.29090079817559855</v>
      </c>
      <c r="S22" s="33">
        <v>21.021444444444437</v>
      </c>
      <c r="T22" s="33">
        <v>3.6205555555555553</v>
      </c>
      <c r="U22" s="33">
        <v>0</v>
      </c>
      <c r="V22" s="33">
        <v>0.31610319270239445</v>
      </c>
      <c r="W22" s="33">
        <v>15.325111111111116</v>
      </c>
      <c r="X22" s="33">
        <v>6.5110000000000001</v>
      </c>
      <c r="Y22" s="33">
        <v>5.0888888888888886</v>
      </c>
      <c r="Z22" s="33">
        <v>0.34538911060433303</v>
      </c>
      <c r="AA22" s="33">
        <v>0</v>
      </c>
      <c r="AB22" s="33">
        <v>0</v>
      </c>
      <c r="AC22" s="33">
        <v>0</v>
      </c>
      <c r="AD22" s="33">
        <v>0</v>
      </c>
      <c r="AE22" s="33">
        <v>0</v>
      </c>
      <c r="AF22" s="33">
        <v>0</v>
      </c>
      <c r="AG22" s="33">
        <v>0</v>
      </c>
      <c r="AH22" t="s">
        <v>28</v>
      </c>
      <c r="AI22" s="34">
        <v>9</v>
      </c>
    </row>
    <row r="23" spans="1:35" x14ac:dyDescent="0.25">
      <c r="A23" t="s">
        <v>120</v>
      </c>
      <c r="B23" t="s">
        <v>83</v>
      </c>
      <c r="C23" t="s">
        <v>90</v>
      </c>
      <c r="D23" t="s">
        <v>107</v>
      </c>
      <c r="E23" s="33">
        <v>41.655555555555559</v>
      </c>
      <c r="F23" s="33">
        <v>11.022222222222222</v>
      </c>
      <c r="G23" s="33">
        <v>0</v>
      </c>
      <c r="H23" s="33">
        <v>0</v>
      </c>
      <c r="I23" s="33">
        <v>5.6</v>
      </c>
      <c r="J23" s="33">
        <v>0</v>
      </c>
      <c r="K23" s="33">
        <v>0</v>
      </c>
      <c r="L23" s="33">
        <v>2.4106666666666672</v>
      </c>
      <c r="M23" s="33">
        <v>5.3600000000000012</v>
      </c>
      <c r="N23" s="33">
        <v>0</v>
      </c>
      <c r="O23" s="33">
        <v>0.12867431315017339</v>
      </c>
      <c r="P23" s="33">
        <v>0</v>
      </c>
      <c r="Q23" s="33">
        <v>10.561111111111106</v>
      </c>
      <c r="R23" s="33">
        <v>0.2535342758068817</v>
      </c>
      <c r="S23" s="33">
        <v>1.0497777777777779</v>
      </c>
      <c r="T23" s="33">
        <v>9.6790000000000003</v>
      </c>
      <c r="U23" s="33">
        <v>0</v>
      </c>
      <c r="V23" s="33">
        <v>0.25755934915977596</v>
      </c>
      <c r="W23" s="33">
        <v>3.4828888888888878</v>
      </c>
      <c r="X23" s="33">
        <v>8.897333333333334</v>
      </c>
      <c r="Y23" s="33">
        <v>0</v>
      </c>
      <c r="Z23" s="33">
        <v>0.29720458789010401</v>
      </c>
      <c r="AA23" s="33">
        <v>0</v>
      </c>
      <c r="AB23" s="33">
        <v>0</v>
      </c>
      <c r="AC23" s="33">
        <v>0</v>
      </c>
      <c r="AD23" s="33">
        <v>0</v>
      </c>
      <c r="AE23" s="33">
        <v>0</v>
      </c>
      <c r="AF23" s="33">
        <v>0</v>
      </c>
      <c r="AG23" s="33">
        <v>0</v>
      </c>
      <c r="AH23" t="s">
        <v>40</v>
      </c>
      <c r="AI23" s="34">
        <v>9</v>
      </c>
    </row>
    <row r="24" spans="1:35" x14ac:dyDescent="0.25">
      <c r="A24" t="s">
        <v>120</v>
      </c>
      <c r="B24" t="s">
        <v>78</v>
      </c>
      <c r="C24" t="s">
        <v>92</v>
      </c>
      <c r="D24" t="s">
        <v>106</v>
      </c>
      <c r="E24" s="33">
        <v>41.8</v>
      </c>
      <c r="F24" s="33">
        <v>5.7555555555555555</v>
      </c>
      <c r="G24" s="33">
        <v>0.48888888888888887</v>
      </c>
      <c r="H24" s="33">
        <v>0</v>
      </c>
      <c r="I24" s="33">
        <v>0.34444444444444444</v>
      </c>
      <c r="J24" s="33">
        <v>0</v>
      </c>
      <c r="K24" s="33">
        <v>0</v>
      </c>
      <c r="L24" s="33">
        <v>3.2962222222222226</v>
      </c>
      <c r="M24" s="33">
        <v>5.5702222222222213</v>
      </c>
      <c r="N24" s="33">
        <v>0</v>
      </c>
      <c r="O24" s="33">
        <v>0.13325890483785219</v>
      </c>
      <c r="P24" s="33">
        <v>5.3657777777777769</v>
      </c>
      <c r="Q24" s="33">
        <v>13.220444444444441</v>
      </c>
      <c r="R24" s="33">
        <v>0.44464646464646457</v>
      </c>
      <c r="S24" s="33">
        <v>3.4718888888888872</v>
      </c>
      <c r="T24" s="33">
        <v>0.76033333333333331</v>
      </c>
      <c r="U24" s="33">
        <v>0</v>
      </c>
      <c r="V24" s="33">
        <v>0.10124933545986174</v>
      </c>
      <c r="W24" s="33">
        <v>6.2903333333333347</v>
      </c>
      <c r="X24" s="33">
        <v>0.10611111111111111</v>
      </c>
      <c r="Y24" s="33">
        <v>0</v>
      </c>
      <c r="Z24" s="33">
        <v>0.15302498670919726</v>
      </c>
      <c r="AA24" s="33">
        <v>0</v>
      </c>
      <c r="AB24" s="33">
        <v>0</v>
      </c>
      <c r="AC24" s="33">
        <v>0</v>
      </c>
      <c r="AD24" s="33">
        <v>0</v>
      </c>
      <c r="AE24" s="33">
        <v>0</v>
      </c>
      <c r="AF24" s="33">
        <v>0</v>
      </c>
      <c r="AG24" s="33">
        <v>0</v>
      </c>
      <c r="AH24" t="s">
        <v>35</v>
      </c>
      <c r="AI24" s="34">
        <v>9</v>
      </c>
    </row>
    <row r="25" spans="1:35" x14ac:dyDescent="0.25">
      <c r="A25" t="s">
        <v>120</v>
      </c>
      <c r="B25" t="s">
        <v>55</v>
      </c>
      <c r="C25" t="s">
        <v>92</v>
      </c>
      <c r="D25" t="s">
        <v>106</v>
      </c>
      <c r="E25" s="33">
        <v>20.288888888888888</v>
      </c>
      <c r="F25" s="33">
        <v>0</v>
      </c>
      <c r="G25" s="33">
        <v>0</v>
      </c>
      <c r="H25" s="33">
        <v>0</v>
      </c>
      <c r="I25" s="33">
        <v>0.3888888888888889</v>
      </c>
      <c r="J25" s="33">
        <v>0</v>
      </c>
      <c r="K25" s="33">
        <v>0</v>
      </c>
      <c r="L25" s="33">
        <v>0</v>
      </c>
      <c r="M25" s="33">
        <v>0</v>
      </c>
      <c r="N25" s="33">
        <v>0</v>
      </c>
      <c r="O25" s="33">
        <v>0</v>
      </c>
      <c r="P25" s="33">
        <v>0</v>
      </c>
      <c r="Q25" s="33">
        <v>7.35</v>
      </c>
      <c r="R25" s="33">
        <v>0.36226725082146771</v>
      </c>
      <c r="S25" s="33">
        <v>0</v>
      </c>
      <c r="T25" s="33">
        <v>0</v>
      </c>
      <c r="U25" s="33">
        <v>0</v>
      </c>
      <c r="V25" s="33">
        <v>0</v>
      </c>
      <c r="W25" s="33">
        <v>0</v>
      </c>
      <c r="X25" s="33">
        <v>0</v>
      </c>
      <c r="Y25" s="33">
        <v>4.8888888888888893</v>
      </c>
      <c r="Z25" s="33">
        <v>0.24096385542168677</v>
      </c>
      <c r="AA25" s="33">
        <v>0</v>
      </c>
      <c r="AB25" s="33">
        <v>0</v>
      </c>
      <c r="AC25" s="33">
        <v>0</v>
      </c>
      <c r="AD25" s="33">
        <v>0</v>
      </c>
      <c r="AE25" s="33">
        <v>0</v>
      </c>
      <c r="AF25" s="33">
        <v>0</v>
      </c>
      <c r="AG25" s="33">
        <v>0</v>
      </c>
      <c r="AH25" t="s">
        <v>12</v>
      </c>
      <c r="AI25" s="34">
        <v>9</v>
      </c>
    </row>
    <row r="26" spans="1:35" x14ac:dyDescent="0.25">
      <c r="A26" t="s">
        <v>120</v>
      </c>
      <c r="B26" t="s">
        <v>57</v>
      </c>
      <c r="C26" t="s">
        <v>90</v>
      </c>
      <c r="D26" t="s">
        <v>107</v>
      </c>
      <c r="E26" s="33">
        <v>131.27777777777777</v>
      </c>
      <c r="F26" s="33">
        <v>6.1333333333333337</v>
      </c>
      <c r="G26" s="33">
        <v>0.26666666666666666</v>
      </c>
      <c r="H26" s="33">
        <v>1.2638888888888888</v>
      </c>
      <c r="I26" s="33">
        <v>5.4222222222222225</v>
      </c>
      <c r="J26" s="33">
        <v>0</v>
      </c>
      <c r="K26" s="33">
        <v>0</v>
      </c>
      <c r="L26" s="33">
        <v>2.1864444444444446</v>
      </c>
      <c r="M26" s="33">
        <v>7.7843333333333335</v>
      </c>
      <c r="N26" s="33">
        <v>4.6555555555555559</v>
      </c>
      <c r="O26" s="33">
        <v>9.4760050782903102E-2</v>
      </c>
      <c r="P26" s="33">
        <v>28.368555555555556</v>
      </c>
      <c r="Q26" s="33">
        <v>0</v>
      </c>
      <c r="R26" s="33">
        <v>0.21609564113415153</v>
      </c>
      <c r="S26" s="33">
        <v>7.9103333333333312</v>
      </c>
      <c r="T26" s="33">
        <v>10.672222222222222</v>
      </c>
      <c r="U26" s="33">
        <v>0</v>
      </c>
      <c r="V26" s="33">
        <v>0.1415514176893779</v>
      </c>
      <c r="W26" s="33">
        <v>6.3183333333333334</v>
      </c>
      <c r="X26" s="33">
        <v>14.128555555555552</v>
      </c>
      <c r="Y26" s="33">
        <v>0</v>
      </c>
      <c r="Z26" s="33">
        <v>0.15575285653829876</v>
      </c>
      <c r="AA26" s="33">
        <v>0</v>
      </c>
      <c r="AB26" s="33">
        <v>0</v>
      </c>
      <c r="AC26" s="33">
        <v>0</v>
      </c>
      <c r="AD26" s="33">
        <v>0</v>
      </c>
      <c r="AE26" s="33">
        <v>0</v>
      </c>
      <c r="AF26" s="33">
        <v>0</v>
      </c>
      <c r="AG26" s="33">
        <v>0</v>
      </c>
      <c r="AH26" t="s">
        <v>14</v>
      </c>
      <c r="AI26" s="34">
        <v>9</v>
      </c>
    </row>
    <row r="27" spans="1:35" x14ac:dyDescent="0.25">
      <c r="A27" t="s">
        <v>120</v>
      </c>
      <c r="B27" t="s">
        <v>44</v>
      </c>
      <c r="C27" t="s">
        <v>87</v>
      </c>
      <c r="D27" t="s">
        <v>105</v>
      </c>
      <c r="E27" s="33">
        <v>80.666666666666671</v>
      </c>
      <c r="F27" s="33">
        <v>4.177777777777778</v>
      </c>
      <c r="G27" s="33">
        <v>0.77777777777777779</v>
      </c>
      <c r="H27" s="33">
        <v>0.68366666666666664</v>
      </c>
      <c r="I27" s="33">
        <v>4.2666666666666666</v>
      </c>
      <c r="J27" s="33">
        <v>0</v>
      </c>
      <c r="K27" s="33">
        <v>0</v>
      </c>
      <c r="L27" s="33">
        <v>0.9555555555555556</v>
      </c>
      <c r="M27" s="33">
        <v>3.25</v>
      </c>
      <c r="N27" s="33">
        <v>4.666666666666667</v>
      </c>
      <c r="O27" s="33">
        <v>9.8140495867768587E-2</v>
      </c>
      <c r="P27" s="33">
        <v>0</v>
      </c>
      <c r="Q27" s="33">
        <v>46.350777777777772</v>
      </c>
      <c r="R27" s="33">
        <v>0.57459641873278222</v>
      </c>
      <c r="S27" s="33">
        <v>3.5666666666666669</v>
      </c>
      <c r="T27" s="33">
        <v>0</v>
      </c>
      <c r="U27" s="33">
        <v>5.2111111111111112</v>
      </c>
      <c r="V27" s="33">
        <v>0.10881542699724518</v>
      </c>
      <c r="W27" s="33">
        <v>1.2555555555555555</v>
      </c>
      <c r="X27" s="33">
        <v>0</v>
      </c>
      <c r="Y27" s="33">
        <v>5.1222222222222218</v>
      </c>
      <c r="Z27" s="33">
        <v>7.9063360881542685E-2</v>
      </c>
      <c r="AA27" s="33">
        <v>0</v>
      </c>
      <c r="AB27" s="33">
        <v>0</v>
      </c>
      <c r="AC27" s="33">
        <v>0</v>
      </c>
      <c r="AD27" s="33">
        <v>0</v>
      </c>
      <c r="AE27" s="33">
        <v>0</v>
      </c>
      <c r="AF27" s="33">
        <v>0</v>
      </c>
      <c r="AG27" s="33">
        <v>0</v>
      </c>
      <c r="AH27" t="s">
        <v>1</v>
      </c>
      <c r="AI27" s="34">
        <v>9</v>
      </c>
    </row>
    <row r="28" spans="1:35" x14ac:dyDescent="0.25">
      <c r="A28" t="s">
        <v>120</v>
      </c>
      <c r="B28" t="s">
        <v>75</v>
      </c>
      <c r="C28" t="s">
        <v>101</v>
      </c>
      <c r="D28" t="s">
        <v>107</v>
      </c>
      <c r="E28" s="33">
        <v>28.533333333333335</v>
      </c>
      <c r="F28" s="33">
        <v>0</v>
      </c>
      <c r="G28" s="33">
        <v>8.0333333333333332</v>
      </c>
      <c r="H28" s="33">
        <v>0.23333333333333334</v>
      </c>
      <c r="I28" s="33">
        <v>0.52222222222222225</v>
      </c>
      <c r="J28" s="33">
        <v>0</v>
      </c>
      <c r="K28" s="33">
        <v>4.5222222222222221</v>
      </c>
      <c r="L28" s="33">
        <v>0.31666666666666665</v>
      </c>
      <c r="M28" s="33">
        <v>4.8888888888888893</v>
      </c>
      <c r="N28" s="33">
        <v>0</v>
      </c>
      <c r="O28" s="33">
        <v>0.17133956386292834</v>
      </c>
      <c r="P28" s="33">
        <v>4.7111111111111112</v>
      </c>
      <c r="Q28" s="33">
        <v>16.042999999999999</v>
      </c>
      <c r="R28" s="33">
        <v>0.72736370716510901</v>
      </c>
      <c r="S28" s="33">
        <v>0.05</v>
      </c>
      <c r="T28" s="33">
        <v>0</v>
      </c>
      <c r="U28" s="33">
        <v>0</v>
      </c>
      <c r="V28" s="33">
        <v>1.7523364485981308E-3</v>
      </c>
      <c r="W28" s="33">
        <v>1.63</v>
      </c>
      <c r="X28" s="33">
        <v>0</v>
      </c>
      <c r="Y28" s="33">
        <v>0</v>
      </c>
      <c r="Z28" s="33">
        <v>5.7126168224299056E-2</v>
      </c>
      <c r="AA28" s="33">
        <v>0</v>
      </c>
      <c r="AB28" s="33">
        <v>0</v>
      </c>
      <c r="AC28" s="33">
        <v>0</v>
      </c>
      <c r="AD28" s="33">
        <v>0</v>
      </c>
      <c r="AE28" s="33">
        <v>62.722222222222221</v>
      </c>
      <c r="AF28" s="33">
        <v>0</v>
      </c>
      <c r="AG28" s="33">
        <v>0</v>
      </c>
      <c r="AH28" t="s">
        <v>32</v>
      </c>
      <c r="AI28" s="34">
        <v>9</v>
      </c>
    </row>
    <row r="29" spans="1:35" x14ac:dyDescent="0.25">
      <c r="A29" t="s">
        <v>120</v>
      </c>
      <c r="B29" t="s">
        <v>48</v>
      </c>
      <c r="C29" t="s">
        <v>90</v>
      </c>
      <c r="D29" t="s">
        <v>107</v>
      </c>
      <c r="E29" s="33">
        <v>83.222222222222229</v>
      </c>
      <c r="F29" s="33">
        <v>10.222222222222221</v>
      </c>
      <c r="G29" s="33">
        <v>2.9222222222222221</v>
      </c>
      <c r="H29" s="33">
        <v>0.70833333333333337</v>
      </c>
      <c r="I29" s="33">
        <v>5.0999999999999996</v>
      </c>
      <c r="J29" s="33">
        <v>0</v>
      </c>
      <c r="K29" s="33">
        <v>0</v>
      </c>
      <c r="L29" s="33">
        <v>0</v>
      </c>
      <c r="M29" s="33">
        <v>12.1</v>
      </c>
      <c r="N29" s="33">
        <v>0</v>
      </c>
      <c r="O29" s="33">
        <v>0.14539385847797062</v>
      </c>
      <c r="P29" s="33">
        <v>4.7777777777777777</v>
      </c>
      <c r="Q29" s="33">
        <v>33.623333333333335</v>
      </c>
      <c r="R29" s="33">
        <v>0.46142857142857141</v>
      </c>
      <c r="S29" s="33">
        <v>5.4222222222222225</v>
      </c>
      <c r="T29" s="33">
        <v>4.3966666666666674</v>
      </c>
      <c r="U29" s="33">
        <v>0</v>
      </c>
      <c r="V29" s="33">
        <v>0.11798397863818424</v>
      </c>
      <c r="W29" s="33">
        <v>5.1422222222222222</v>
      </c>
      <c r="X29" s="33">
        <v>8.6766666666666659</v>
      </c>
      <c r="Y29" s="33">
        <v>2.3111111111111109</v>
      </c>
      <c r="Z29" s="33">
        <v>0.19381842456608808</v>
      </c>
      <c r="AA29" s="33">
        <v>0</v>
      </c>
      <c r="AB29" s="33">
        <v>0</v>
      </c>
      <c r="AC29" s="33">
        <v>0</v>
      </c>
      <c r="AD29" s="33">
        <v>0</v>
      </c>
      <c r="AE29" s="33">
        <v>0</v>
      </c>
      <c r="AF29" s="33">
        <v>0</v>
      </c>
      <c r="AG29" s="33">
        <v>0.35555555555555557</v>
      </c>
      <c r="AH29" t="s">
        <v>5</v>
      </c>
      <c r="AI29" s="34">
        <v>9</v>
      </c>
    </row>
    <row r="30" spans="1:35" x14ac:dyDescent="0.25">
      <c r="A30" t="s">
        <v>120</v>
      </c>
      <c r="B30" t="s">
        <v>62</v>
      </c>
      <c r="C30" t="s">
        <v>86</v>
      </c>
      <c r="D30" t="s">
        <v>104</v>
      </c>
      <c r="E30" s="33">
        <v>193.1888888888889</v>
      </c>
      <c r="F30" s="33">
        <v>10.844444444444445</v>
      </c>
      <c r="G30" s="33">
        <v>0.22222222222222221</v>
      </c>
      <c r="H30" s="33">
        <v>0.81944444444444442</v>
      </c>
      <c r="I30" s="33">
        <v>5.4222222222222225</v>
      </c>
      <c r="J30" s="33">
        <v>0</v>
      </c>
      <c r="K30" s="33">
        <v>0</v>
      </c>
      <c r="L30" s="33">
        <v>9.5854444444444464</v>
      </c>
      <c r="M30" s="33">
        <v>17.31722222222222</v>
      </c>
      <c r="N30" s="33">
        <v>0</v>
      </c>
      <c r="O30" s="33">
        <v>8.9638810605624883E-2</v>
      </c>
      <c r="P30" s="33">
        <v>1.4524444444444444</v>
      </c>
      <c r="Q30" s="33">
        <v>32.452555555555548</v>
      </c>
      <c r="R30" s="33">
        <v>0.17550181169839532</v>
      </c>
      <c r="S30" s="33">
        <v>22.734666666666673</v>
      </c>
      <c r="T30" s="33">
        <v>4.5122222222222197</v>
      </c>
      <c r="U30" s="33">
        <v>0</v>
      </c>
      <c r="V30" s="33">
        <v>0.14103755679530686</v>
      </c>
      <c r="W30" s="33">
        <v>16.359555555555552</v>
      </c>
      <c r="X30" s="33">
        <v>9.1449999999999978</v>
      </c>
      <c r="Y30" s="33">
        <v>5.7222222222222223</v>
      </c>
      <c r="Z30" s="33">
        <v>0.16163858054868574</v>
      </c>
      <c r="AA30" s="33">
        <v>0</v>
      </c>
      <c r="AB30" s="33">
        <v>0</v>
      </c>
      <c r="AC30" s="33">
        <v>0</v>
      </c>
      <c r="AD30" s="33">
        <v>0</v>
      </c>
      <c r="AE30" s="33">
        <v>0</v>
      </c>
      <c r="AF30" s="33">
        <v>0</v>
      </c>
      <c r="AG30" s="33">
        <v>0</v>
      </c>
      <c r="AH30" t="s">
        <v>19</v>
      </c>
      <c r="AI30" s="34">
        <v>9</v>
      </c>
    </row>
    <row r="31" spans="1:35" x14ac:dyDescent="0.25">
      <c r="A31" t="s">
        <v>120</v>
      </c>
      <c r="B31" t="s">
        <v>72</v>
      </c>
      <c r="C31" t="s">
        <v>99</v>
      </c>
      <c r="D31" t="s">
        <v>104</v>
      </c>
      <c r="E31" s="33">
        <v>57.6</v>
      </c>
      <c r="F31" s="33">
        <v>5.6888888888888891</v>
      </c>
      <c r="G31" s="33">
        <v>0.33333333333333331</v>
      </c>
      <c r="H31" s="33">
        <v>0.31388888888888888</v>
      </c>
      <c r="I31" s="33">
        <v>5.5</v>
      </c>
      <c r="J31" s="33">
        <v>0</v>
      </c>
      <c r="K31" s="33">
        <v>0</v>
      </c>
      <c r="L31" s="33">
        <v>2.6568888888888886</v>
      </c>
      <c r="M31" s="33">
        <v>3.9607777777777788</v>
      </c>
      <c r="N31" s="33">
        <v>6.1111111111111109E-2</v>
      </c>
      <c r="O31" s="33">
        <v>6.9824459876543232E-2</v>
      </c>
      <c r="P31" s="33">
        <v>5.5254444444444442</v>
      </c>
      <c r="Q31" s="33">
        <v>10.224111111111112</v>
      </c>
      <c r="R31" s="33">
        <v>0.27342978395061729</v>
      </c>
      <c r="S31" s="33">
        <v>7.4255555555555572</v>
      </c>
      <c r="T31" s="33">
        <v>0.57699999999999996</v>
      </c>
      <c r="U31" s="33">
        <v>0</v>
      </c>
      <c r="V31" s="33">
        <v>0.13893325617283953</v>
      </c>
      <c r="W31" s="33">
        <v>5.8406666666666691</v>
      </c>
      <c r="X31" s="33">
        <v>0.32555555555555554</v>
      </c>
      <c r="Y31" s="33">
        <v>0</v>
      </c>
      <c r="Z31" s="33">
        <v>0.10705246913580252</v>
      </c>
      <c r="AA31" s="33">
        <v>0</v>
      </c>
      <c r="AB31" s="33">
        <v>0</v>
      </c>
      <c r="AC31" s="33">
        <v>0</v>
      </c>
      <c r="AD31" s="33">
        <v>0</v>
      </c>
      <c r="AE31" s="33">
        <v>0</v>
      </c>
      <c r="AF31" s="33">
        <v>0</v>
      </c>
      <c r="AG31" s="33">
        <v>0</v>
      </c>
      <c r="AH31" t="s">
        <v>29</v>
      </c>
      <c r="AI31" s="34">
        <v>9</v>
      </c>
    </row>
    <row r="32" spans="1:35" x14ac:dyDescent="0.25">
      <c r="A32" t="s">
        <v>120</v>
      </c>
      <c r="B32" t="s">
        <v>63</v>
      </c>
      <c r="C32" t="s">
        <v>90</v>
      </c>
      <c r="D32" t="s">
        <v>107</v>
      </c>
      <c r="E32" s="33">
        <v>80.944444444444443</v>
      </c>
      <c r="F32" s="33">
        <v>5.6</v>
      </c>
      <c r="G32" s="33">
        <v>0</v>
      </c>
      <c r="H32" s="33">
        <v>0.65</v>
      </c>
      <c r="I32" s="33">
        <v>0</v>
      </c>
      <c r="J32" s="33">
        <v>0</v>
      </c>
      <c r="K32" s="33">
        <v>0</v>
      </c>
      <c r="L32" s="33">
        <v>0</v>
      </c>
      <c r="M32" s="33">
        <v>0</v>
      </c>
      <c r="N32" s="33">
        <v>3</v>
      </c>
      <c r="O32" s="33">
        <v>3.7062457103637612E-2</v>
      </c>
      <c r="P32" s="33">
        <v>0</v>
      </c>
      <c r="Q32" s="33">
        <v>16.548999999999996</v>
      </c>
      <c r="R32" s="33">
        <v>0.20444886753603289</v>
      </c>
      <c r="S32" s="33">
        <v>0</v>
      </c>
      <c r="T32" s="33">
        <v>0</v>
      </c>
      <c r="U32" s="33">
        <v>0</v>
      </c>
      <c r="V32" s="33">
        <v>0</v>
      </c>
      <c r="W32" s="33">
        <v>0</v>
      </c>
      <c r="X32" s="33">
        <v>0</v>
      </c>
      <c r="Y32" s="33">
        <v>0</v>
      </c>
      <c r="Z32" s="33">
        <v>0</v>
      </c>
      <c r="AA32" s="33">
        <v>0</v>
      </c>
      <c r="AB32" s="33">
        <v>0</v>
      </c>
      <c r="AC32" s="33">
        <v>0</v>
      </c>
      <c r="AD32" s="33">
        <v>0</v>
      </c>
      <c r="AE32" s="33">
        <v>0</v>
      </c>
      <c r="AF32" s="33">
        <v>0</v>
      </c>
      <c r="AG32" s="33">
        <v>0</v>
      </c>
      <c r="AH32" t="s">
        <v>20</v>
      </c>
      <c r="AI32" s="34">
        <v>9</v>
      </c>
    </row>
    <row r="33" spans="1:35" x14ac:dyDescent="0.25">
      <c r="A33" t="s">
        <v>120</v>
      </c>
      <c r="B33" t="s">
        <v>47</v>
      </c>
      <c r="C33" t="s">
        <v>90</v>
      </c>
      <c r="D33" t="s">
        <v>107</v>
      </c>
      <c r="E33" s="33">
        <v>76.155555555555551</v>
      </c>
      <c r="F33" s="33">
        <v>4.8444444444444441</v>
      </c>
      <c r="G33" s="33">
        <v>0.92222222222222228</v>
      </c>
      <c r="H33" s="33">
        <v>0.74833333333333329</v>
      </c>
      <c r="I33" s="33">
        <v>7.0777777777777775</v>
      </c>
      <c r="J33" s="33">
        <v>0</v>
      </c>
      <c r="K33" s="33">
        <v>0</v>
      </c>
      <c r="L33" s="33">
        <v>0</v>
      </c>
      <c r="M33" s="33">
        <v>14.661111111111111</v>
      </c>
      <c r="N33" s="33">
        <v>0</v>
      </c>
      <c r="O33" s="33">
        <v>0.19251531952144735</v>
      </c>
      <c r="P33" s="33">
        <v>14.021111111111109</v>
      </c>
      <c r="Q33" s="33">
        <v>49.36</v>
      </c>
      <c r="R33" s="33">
        <v>0.83225853516194925</v>
      </c>
      <c r="S33" s="33">
        <v>5.2588888888888894</v>
      </c>
      <c r="T33" s="33">
        <v>7.7688888888888892</v>
      </c>
      <c r="U33" s="33">
        <v>4.8</v>
      </c>
      <c r="V33" s="33">
        <v>0.23409687773562887</v>
      </c>
      <c r="W33" s="33">
        <v>5.2722222222222221</v>
      </c>
      <c r="X33" s="33">
        <v>9.4722222222222214</v>
      </c>
      <c r="Y33" s="33">
        <v>4.8666666666666663</v>
      </c>
      <c r="Z33" s="33">
        <v>0.25751386051940472</v>
      </c>
      <c r="AA33" s="33">
        <v>0</v>
      </c>
      <c r="AB33" s="33">
        <v>0</v>
      </c>
      <c r="AC33" s="33">
        <v>0</v>
      </c>
      <c r="AD33" s="33">
        <v>0</v>
      </c>
      <c r="AE33" s="33">
        <v>0</v>
      </c>
      <c r="AF33" s="33">
        <v>0</v>
      </c>
      <c r="AG33" s="33">
        <v>3.0444444444444443</v>
      </c>
      <c r="AH33" t="s">
        <v>4</v>
      </c>
      <c r="AI33" s="34">
        <v>9</v>
      </c>
    </row>
    <row r="34" spans="1:35" x14ac:dyDescent="0.25">
      <c r="A34" t="s">
        <v>120</v>
      </c>
      <c r="B34" t="s">
        <v>50</v>
      </c>
      <c r="C34" t="s">
        <v>90</v>
      </c>
      <c r="D34" t="s">
        <v>107</v>
      </c>
      <c r="E34" s="33">
        <v>91.611111111111114</v>
      </c>
      <c r="F34" s="33">
        <v>5.2444444444444445</v>
      </c>
      <c r="G34" s="33">
        <v>0.28888888888888886</v>
      </c>
      <c r="H34" s="33">
        <v>0</v>
      </c>
      <c r="I34" s="33">
        <v>0.9</v>
      </c>
      <c r="J34" s="33">
        <v>0</v>
      </c>
      <c r="K34" s="33">
        <v>0</v>
      </c>
      <c r="L34" s="33">
        <v>6.5971111111111087</v>
      </c>
      <c r="M34" s="33">
        <v>0</v>
      </c>
      <c r="N34" s="33">
        <v>21.85</v>
      </c>
      <c r="O34" s="33">
        <v>0.2385081867798666</v>
      </c>
      <c r="P34" s="33">
        <v>4.8</v>
      </c>
      <c r="Q34" s="33">
        <v>33.977111111111114</v>
      </c>
      <c r="R34" s="33">
        <v>0.42327956337174044</v>
      </c>
      <c r="S34" s="33">
        <v>5.8475555555555569</v>
      </c>
      <c r="T34" s="33">
        <v>4.9538888888888906</v>
      </c>
      <c r="U34" s="33">
        <v>0</v>
      </c>
      <c r="V34" s="33">
        <v>0.1179053972104306</v>
      </c>
      <c r="W34" s="33">
        <v>2.0927777777777776</v>
      </c>
      <c r="X34" s="33">
        <v>10.658555555555553</v>
      </c>
      <c r="Y34" s="33">
        <v>0</v>
      </c>
      <c r="Z34" s="33">
        <v>0.13918981200727712</v>
      </c>
      <c r="AA34" s="33">
        <v>0</v>
      </c>
      <c r="AB34" s="33">
        <v>0</v>
      </c>
      <c r="AC34" s="33">
        <v>0</v>
      </c>
      <c r="AD34" s="33">
        <v>0</v>
      </c>
      <c r="AE34" s="33">
        <v>0</v>
      </c>
      <c r="AF34" s="33">
        <v>0</v>
      </c>
      <c r="AG34" s="33">
        <v>0</v>
      </c>
      <c r="AH34" t="s">
        <v>7</v>
      </c>
      <c r="AI34" s="34">
        <v>9</v>
      </c>
    </row>
    <row r="35" spans="1:35" x14ac:dyDescent="0.25">
      <c r="A35" t="s">
        <v>120</v>
      </c>
      <c r="B35" t="s">
        <v>56</v>
      </c>
      <c r="C35" t="s">
        <v>90</v>
      </c>
      <c r="D35" t="s">
        <v>107</v>
      </c>
      <c r="E35" s="33">
        <v>69.188888888888883</v>
      </c>
      <c r="F35" s="33">
        <v>5.6</v>
      </c>
      <c r="G35" s="33">
        <v>0</v>
      </c>
      <c r="H35" s="33">
        <v>0</v>
      </c>
      <c r="I35" s="33">
        <v>0</v>
      </c>
      <c r="J35" s="33">
        <v>0</v>
      </c>
      <c r="K35" s="33">
        <v>0</v>
      </c>
      <c r="L35" s="33">
        <v>0</v>
      </c>
      <c r="M35" s="33">
        <v>0</v>
      </c>
      <c r="N35" s="33">
        <v>9.7581111111111092</v>
      </c>
      <c r="O35" s="33">
        <v>0.14103581178737754</v>
      </c>
      <c r="P35" s="33">
        <v>0</v>
      </c>
      <c r="Q35" s="33">
        <v>14.865222222222217</v>
      </c>
      <c r="R35" s="33">
        <v>0.21484984743857388</v>
      </c>
      <c r="S35" s="33">
        <v>0</v>
      </c>
      <c r="T35" s="33">
        <v>0</v>
      </c>
      <c r="U35" s="33">
        <v>0</v>
      </c>
      <c r="V35" s="33">
        <v>0</v>
      </c>
      <c r="W35" s="33">
        <v>0</v>
      </c>
      <c r="X35" s="33">
        <v>0</v>
      </c>
      <c r="Y35" s="33">
        <v>0</v>
      </c>
      <c r="Z35" s="33">
        <v>0</v>
      </c>
      <c r="AA35" s="33">
        <v>0</v>
      </c>
      <c r="AB35" s="33">
        <v>0</v>
      </c>
      <c r="AC35" s="33">
        <v>0</v>
      </c>
      <c r="AD35" s="33">
        <v>0</v>
      </c>
      <c r="AE35" s="33">
        <v>0</v>
      </c>
      <c r="AF35" s="33">
        <v>0</v>
      </c>
      <c r="AG35" s="33">
        <v>0</v>
      </c>
      <c r="AH35" t="s">
        <v>13</v>
      </c>
      <c r="AI35" s="34">
        <v>9</v>
      </c>
    </row>
    <row r="36" spans="1:35" x14ac:dyDescent="0.25">
      <c r="A36" t="s">
        <v>120</v>
      </c>
      <c r="B36" t="s">
        <v>64</v>
      </c>
      <c r="C36" t="s">
        <v>90</v>
      </c>
      <c r="D36" t="s">
        <v>107</v>
      </c>
      <c r="E36" s="33">
        <v>61.177777777777777</v>
      </c>
      <c r="F36" s="33">
        <v>6.1111111111111107</v>
      </c>
      <c r="G36" s="33">
        <v>0.2</v>
      </c>
      <c r="H36" s="33">
        <v>0.39899999999999997</v>
      </c>
      <c r="I36" s="33">
        <v>1.6</v>
      </c>
      <c r="J36" s="33">
        <v>0</v>
      </c>
      <c r="K36" s="33">
        <v>0</v>
      </c>
      <c r="L36" s="33">
        <v>0.84966666666666679</v>
      </c>
      <c r="M36" s="33">
        <v>5.2444444444444445</v>
      </c>
      <c r="N36" s="33">
        <v>0</v>
      </c>
      <c r="O36" s="33">
        <v>8.5724664002905918E-2</v>
      </c>
      <c r="P36" s="33">
        <v>4.4444444444444446</v>
      </c>
      <c r="Q36" s="33">
        <v>17.245555555555555</v>
      </c>
      <c r="R36" s="33">
        <v>0.35454050127134035</v>
      </c>
      <c r="S36" s="33">
        <v>0.67977777777777781</v>
      </c>
      <c r="T36" s="33">
        <v>1.0509999999999997</v>
      </c>
      <c r="U36" s="33">
        <v>0</v>
      </c>
      <c r="V36" s="33">
        <v>2.8290955321467488E-2</v>
      </c>
      <c r="W36" s="33">
        <v>2.0844444444444443</v>
      </c>
      <c r="X36" s="33">
        <v>2.9475555555555553</v>
      </c>
      <c r="Y36" s="33">
        <v>0</v>
      </c>
      <c r="Z36" s="33">
        <v>8.2252088630584821E-2</v>
      </c>
      <c r="AA36" s="33">
        <v>0</v>
      </c>
      <c r="AB36" s="33">
        <v>0</v>
      </c>
      <c r="AC36" s="33">
        <v>0</v>
      </c>
      <c r="AD36" s="33">
        <v>0</v>
      </c>
      <c r="AE36" s="33">
        <v>0</v>
      </c>
      <c r="AF36" s="33">
        <v>0</v>
      </c>
      <c r="AG36" s="33">
        <v>0</v>
      </c>
      <c r="AH36" t="s">
        <v>21</v>
      </c>
      <c r="AI36" s="34">
        <v>9</v>
      </c>
    </row>
    <row r="37" spans="1:35" x14ac:dyDescent="0.25">
      <c r="A37" t="s">
        <v>120</v>
      </c>
      <c r="B37" t="s">
        <v>77</v>
      </c>
      <c r="C37" t="s">
        <v>90</v>
      </c>
      <c r="D37" t="s">
        <v>107</v>
      </c>
      <c r="E37" s="33">
        <v>78.977777777777774</v>
      </c>
      <c r="F37" s="33">
        <v>5.6</v>
      </c>
      <c r="G37" s="33">
        <v>0.1</v>
      </c>
      <c r="H37" s="33">
        <v>3.3333333333333333E-2</v>
      </c>
      <c r="I37" s="33">
        <v>4.5</v>
      </c>
      <c r="J37" s="33">
        <v>0</v>
      </c>
      <c r="K37" s="33">
        <v>0</v>
      </c>
      <c r="L37" s="33">
        <v>3.7664444444444447</v>
      </c>
      <c r="M37" s="33">
        <v>0.46388888888888891</v>
      </c>
      <c r="N37" s="33">
        <v>10.491666666666667</v>
      </c>
      <c r="O37" s="33">
        <v>0.13871693866066404</v>
      </c>
      <c r="P37" s="33">
        <v>8.4666666666666668</v>
      </c>
      <c r="Q37" s="33">
        <v>18.455555555555556</v>
      </c>
      <c r="R37" s="33">
        <v>0.34088351153629715</v>
      </c>
      <c r="S37" s="33">
        <v>6.8397777777777771</v>
      </c>
      <c r="T37" s="33">
        <v>3.391111111111111</v>
      </c>
      <c r="U37" s="33">
        <v>0</v>
      </c>
      <c r="V37" s="33">
        <v>0.12954136184580753</v>
      </c>
      <c r="W37" s="33">
        <v>3.9881111111111114</v>
      </c>
      <c r="X37" s="33">
        <v>6.3448888888888897</v>
      </c>
      <c r="Y37" s="33">
        <v>0</v>
      </c>
      <c r="Z37" s="33">
        <v>0.13083427124366914</v>
      </c>
      <c r="AA37" s="33">
        <v>0</v>
      </c>
      <c r="AB37" s="33">
        <v>0</v>
      </c>
      <c r="AC37" s="33">
        <v>0</v>
      </c>
      <c r="AD37" s="33">
        <v>0</v>
      </c>
      <c r="AE37" s="33">
        <v>0</v>
      </c>
      <c r="AF37" s="33">
        <v>0</v>
      </c>
      <c r="AG37" s="33">
        <v>2.1111111111111112</v>
      </c>
      <c r="AH37" t="s">
        <v>34</v>
      </c>
      <c r="AI37" s="34">
        <v>9</v>
      </c>
    </row>
    <row r="38" spans="1:35" x14ac:dyDescent="0.25">
      <c r="A38" t="s">
        <v>120</v>
      </c>
      <c r="B38" t="s">
        <v>65</v>
      </c>
      <c r="C38" t="s">
        <v>96</v>
      </c>
      <c r="D38" t="s">
        <v>107</v>
      </c>
      <c r="E38" s="33">
        <v>72.333333333333329</v>
      </c>
      <c r="F38" s="33">
        <v>5.5111111111111111</v>
      </c>
      <c r="G38" s="33">
        <v>0.16666666666666666</v>
      </c>
      <c r="H38" s="33">
        <v>0.36944444444444446</v>
      </c>
      <c r="I38" s="33">
        <v>0</v>
      </c>
      <c r="J38" s="33">
        <v>0</v>
      </c>
      <c r="K38" s="33">
        <v>0</v>
      </c>
      <c r="L38" s="33">
        <v>0.1941111111111111</v>
      </c>
      <c r="M38" s="33">
        <v>7.6333333333333337</v>
      </c>
      <c r="N38" s="33">
        <v>0</v>
      </c>
      <c r="O38" s="33">
        <v>0.10552995391705071</v>
      </c>
      <c r="P38" s="33">
        <v>4.7111111111111112</v>
      </c>
      <c r="Q38" s="33">
        <v>27.731666666666666</v>
      </c>
      <c r="R38" s="33">
        <v>0.4485176651305684</v>
      </c>
      <c r="S38" s="33">
        <v>0.76466666666666672</v>
      </c>
      <c r="T38" s="33">
        <v>1.5718888888888887</v>
      </c>
      <c r="U38" s="33">
        <v>0</v>
      </c>
      <c r="V38" s="33">
        <v>3.2302611367127497E-2</v>
      </c>
      <c r="W38" s="33">
        <v>1.5832222222222223</v>
      </c>
      <c r="X38" s="33">
        <v>2.5932222222222223</v>
      </c>
      <c r="Y38" s="33">
        <v>0</v>
      </c>
      <c r="Z38" s="33">
        <v>5.7738863287250392E-2</v>
      </c>
      <c r="AA38" s="33">
        <v>0</v>
      </c>
      <c r="AB38" s="33">
        <v>0</v>
      </c>
      <c r="AC38" s="33">
        <v>0</v>
      </c>
      <c r="AD38" s="33">
        <v>0</v>
      </c>
      <c r="AE38" s="33">
        <v>17.388888888888889</v>
      </c>
      <c r="AF38" s="33">
        <v>0</v>
      </c>
      <c r="AG38" s="33">
        <v>0</v>
      </c>
      <c r="AH38" t="s">
        <v>22</v>
      </c>
      <c r="AI38" s="34">
        <v>9</v>
      </c>
    </row>
    <row r="39" spans="1:35" x14ac:dyDescent="0.25">
      <c r="A39" t="s">
        <v>120</v>
      </c>
      <c r="B39" t="s">
        <v>67</v>
      </c>
      <c r="C39" t="s">
        <v>97</v>
      </c>
      <c r="D39" t="s">
        <v>107</v>
      </c>
      <c r="E39" s="33">
        <v>58.288888888888891</v>
      </c>
      <c r="F39" s="33">
        <v>5.5111111111111111</v>
      </c>
      <c r="G39" s="33">
        <v>0.25555555555555554</v>
      </c>
      <c r="H39" s="33">
        <v>0</v>
      </c>
      <c r="I39" s="33">
        <v>0</v>
      </c>
      <c r="J39" s="33">
        <v>0</v>
      </c>
      <c r="K39" s="33">
        <v>0</v>
      </c>
      <c r="L39" s="33">
        <v>0.32755555555555554</v>
      </c>
      <c r="M39" s="33">
        <v>4.8</v>
      </c>
      <c r="N39" s="33">
        <v>3.8027777777777776</v>
      </c>
      <c r="O39" s="33">
        <v>0.14758863896301944</v>
      </c>
      <c r="P39" s="33">
        <v>5.333333333333333</v>
      </c>
      <c r="Q39" s="33">
        <v>9.969444444444445</v>
      </c>
      <c r="R39" s="33">
        <v>0.26253335874952344</v>
      </c>
      <c r="S39" s="33">
        <v>4.5885555555555557</v>
      </c>
      <c r="T39" s="33">
        <v>0.68399999999999994</v>
      </c>
      <c r="U39" s="33">
        <v>0</v>
      </c>
      <c r="V39" s="33">
        <v>9.0455585207777356E-2</v>
      </c>
      <c r="W39" s="33">
        <v>3.0901111111111108</v>
      </c>
      <c r="X39" s="33">
        <v>2.5764444444444448</v>
      </c>
      <c r="Y39" s="33">
        <v>0</v>
      </c>
      <c r="Z39" s="33">
        <v>9.7215020968356852E-2</v>
      </c>
      <c r="AA39" s="33">
        <v>0</v>
      </c>
      <c r="AB39" s="33">
        <v>0</v>
      </c>
      <c r="AC39" s="33">
        <v>0</v>
      </c>
      <c r="AD39" s="33">
        <v>0</v>
      </c>
      <c r="AE39" s="33">
        <v>0</v>
      </c>
      <c r="AF39" s="33">
        <v>0</v>
      </c>
      <c r="AG39" s="33">
        <v>0</v>
      </c>
      <c r="AH39" t="s">
        <v>24</v>
      </c>
      <c r="AI39" s="34">
        <v>9</v>
      </c>
    </row>
    <row r="40" spans="1:35" x14ac:dyDescent="0.25">
      <c r="A40" t="s">
        <v>120</v>
      </c>
      <c r="B40" t="s">
        <v>82</v>
      </c>
      <c r="C40" t="s">
        <v>86</v>
      </c>
      <c r="D40" t="s">
        <v>104</v>
      </c>
      <c r="E40" s="33">
        <v>75.900000000000006</v>
      </c>
      <c r="F40" s="33">
        <v>4.4444444444444446</v>
      </c>
      <c r="G40" s="33">
        <v>0</v>
      </c>
      <c r="H40" s="33">
        <v>0</v>
      </c>
      <c r="I40" s="33">
        <v>1.211111111111111</v>
      </c>
      <c r="J40" s="33">
        <v>0</v>
      </c>
      <c r="K40" s="33">
        <v>0</v>
      </c>
      <c r="L40" s="33">
        <v>0.1832222222222222</v>
      </c>
      <c r="M40" s="33">
        <v>4.8777777777777782</v>
      </c>
      <c r="N40" s="33">
        <v>4.958333333333333</v>
      </c>
      <c r="O40" s="33">
        <v>0.12959303176694481</v>
      </c>
      <c r="P40" s="33">
        <v>5.3888888888888893</v>
      </c>
      <c r="Q40" s="33">
        <v>17.047222222222221</v>
      </c>
      <c r="R40" s="33">
        <v>0.29560093690528472</v>
      </c>
      <c r="S40" s="33">
        <v>3.0197777777777781</v>
      </c>
      <c r="T40" s="33">
        <v>8.9615555555555559</v>
      </c>
      <c r="U40" s="33">
        <v>0</v>
      </c>
      <c r="V40" s="33">
        <v>0.15785682916117699</v>
      </c>
      <c r="W40" s="33">
        <v>1.5862222222222224</v>
      </c>
      <c r="X40" s="33">
        <v>8.1146666666666665</v>
      </c>
      <c r="Y40" s="33">
        <v>0</v>
      </c>
      <c r="Z40" s="33">
        <v>0.12781144781144779</v>
      </c>
      <c r="AA40" s="33">
        <v>0</v>
      </c>
      <c r="AB40" s="33">
        <v>0</v>
      </c>
      <c r="AC40" s="33">
        <v>0</v>
      </c>
      <c r="AD40" s="33">
        <v>0</v>
      </c>
      <c r="AE40" s="33">
        <v>0</v>
      </c>
      <c r="AF40" s="33">
        <v>0</v>
      </c>
      <c r="AG40" s="33">
        <v>0</v>
      </c>
      <c r="AH40" t="s">
        <v>39</v>
      </c>
      <c r="AI40" s="34">
        <v>9</v>
      </c>
    </row>
    <row r="41" spans="1:35" x14ac:dyDescent="0.25">
      <c r="A41" t="s">
        <v>120</v>
      </c>
      <c r="B41" t="s">
        <v>58</v>
      </c>
      <c r="C41" t="s">
        <v>93</v>
      </c>
      <c r="D41" t="s">
        <v>106</v>
      </c>
      <c r="E41" s="33">
        <v>49.422222222222224</v>
      </c>
      <c r="F41" s="33">
        <v>0</v>
      </c>
      <c r="G41" s="33">
        <v>0</v>
      </c>
      <c r="H41" s="33">
        <v>0</v>
      </c>
      <c r="I41" s="33">
        <v>0.72222222222222221</v>
      </c>
      <c r="J41" s="33">
        <v>0</v>
      </c>
      <c r="K41" s="33">
        <v>0.4777777777777778</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c r="AF41" s="33">
        <v>0</v>
      </c>
      <c r="AG41" s="33">
        <v>0</v>
      </c>
      <c r="AH41" t="s">
        <v>15</v>
      </c>
      <c r="AI41" s="34">
        <v>9</v>
      </c>
    </row>
    <row r="42" spans="1:35" x14ac:dyDescent="0.25">
      <c r="A42" t="s">
        <v>120</v>
      </c>
      <c r="B42" t="s">
        <v>53</v>
      </c>
      <c r="C42" t="s">
        <v>90</v>
      </c>
      <c r="D42" t="s">
        <v>107</v>
      </c>
      <c r="E42" s="33">
        <v>150.78888888888889</v>
      </c>
      <c r="F42" s="33">
        <v>5.6888888888888891</v>
      </c>
      <c r="G42" s="33">
        <v>0</v>
      </c>
      <c r="H42" s="33">
        <v>0</v>
      </c>
      <c r="I42" s="33">
        <v>5.6888888888888891</v>
      </c>
      <c r="J42" s="33">
        <v>0</v>
      </c>
      <c r="K42" s="33">
        <v>0</v>
      </c>
      <c r="L42" s="33">
        <v>0.14444444444444443</v>
      </c>
      <c r="M42" s="33">
        <v>5.6888888888888891</v>
      </c>
      <c r="N42" s="33">
        <v>27.047222222222221</v>
      </c>
      <c r="O42" s="33">
        <v>0.21709896101982165</v>
      </c>
      <c r="P42" s="33">
        <v>8.5333333333333332</v>
      </c>
      <c r="Q42" s="33">
        <v>22.177444444444443</v>
      </c>
      <c r="R42" s="33">
        <v>0.2036673789698622</v>
      </c>
      <c r="S42" s="33">
        <v>0.22588888888888886</v>
      </c>
      <c r="T42" s="33">
        <v>8.8488888888888866</v>
      </c>
      <c r="U42" s="33">
        <v>0</v>
      </c>
      <c r="V42" s="33">
        <v>6.0182005747549908E-2</v>
      </c>
      <c r="W42" s="33">
        <v>4.6958888888888879</v>
      </c>
      <c r="X42" s="33">
        <v>13.625333333333341</v>
      </c>
      <c r="Y42" s="33">
        <v>0</v>
      </c>
      <c r="Z42" s="33">
        <v>0.12150246849900527</v>
      </c>
      <c r="AA42" s="33">
        <v>0</v>
      </c>
      <c r="AB42" s="33">
        <v>0</v>
      </c>
      <c r="AC42" s="33">
        <v>0</v>
      </c>
      <c r="AD42" s="33">
        <v>0</v>
      </c>
      <c r="AE42" s="33">
        <v>81.355555555555554</v>
      </c>
      <c r="AF42" s="33">
        <v>0</v>
      </c>
      <c r="AG42" s="33">
        <v>0.21111111111111111</v>
      </c>
      <c r="AH42" t="s">
        <v>10</v>
      </c>
      <c r="AI42" s="34">
        <v>9</v>
      </c>
    </row>
    <row r="43" spans="1:35" x14ac:dyDescent="0.25">
      <c r="A43" t="s">
        <v>120</v>
      </c>
      <c r="B43" t="s">
        <v>52</v>
      </c>
      <c r="C43" t="s">
        <v>91</v>
      </c>
      <c r="D43" t="s">
        <v>107</v>
      </c>
      <c r="E43" s="33">
        <v>72.777777777777771</v>
      </c>
      <c r="F43" s="33">
        <v>5.6888888888888891</v>
      </c>
      <c r="G43" s="33">
        <v>0</v>
      </c>
      <c r="H43" s="33">
        <v>7.1416666666666666</v>
      </c>
      <c r="I43" s="33">
        <v>0</v>
      </c>
      <c r="J43" s="33">
        <v>0</v>
      </c>
      <c r="K43" s="33">
        <v>0</v>
      </c>
      <c r="L43" s="33">
        <v>0</v>
      </c>
      <c r="M43" s="33">
        <v>16.8</v>
      </c>
      <c r="N43" s="33">
        <v>0</v>
      </c>
      <c r="O43" s="33">
        <v>0.23083969465648857</v>
      </c>
      <c r="P43" s="33">
        <v>0</v>
      </c>
      <c r="Q43" s="33">
        <v>18.18888888888889</v>
      </c>
      <c r="R43" s="33">
        <v>0.24992366412213743</v>
      </c>
      <c r="S43" s="33">
        <v>0</v>
      </c>
      <c r="T43" s="33">
        <v>0</v>
      </c>
      <c r="U43" s="33">
        <v>0</v>
      </c>
      <c r="V43" s="33">
        <v>0</v>
      </c>
      <c r="W43" s="33">
        <v>18.496111111111112</v>
      </c>
      <c r="X43" s="33">
        <v>0</v>
      </c>
      <c r="Y43" s="33">
        <v>0</v>
      </c>
      <c r="Z43" s="33">
        <v>0.25414503816793899</v>
      </c>
      <c r="AA43" s="33">
        <v>0</v>
      </c>
      <c r="AB43" s="33">
        <v>0</v>
      </c>
      <c r="AC43" s="33">
        <v>0</v>
      </c>
      <c r="AD43" s="33">
        <v>0</v>
      </c>
      <c r="AE43" s="33">
        <v>0</v>
      </c>
      <c r="AF43" s="33">
        <v>0</v>
      </c>
      <c r="AG43" s="33">
        <v>0</v>
      </c>
      <c r="AH43" t="s">
        <v>9</v>
      </c>
      <c r="AI43" s="34">
        <v>9</v>
      </c>
    </row>
    <row r="44" spans="1:35" x14ac:dyDescent="0.25">
      <c r="A44" t="s">
        <v>120</v>
      </c>
      <c r="B44" t="s">
        <v>76</v>
      </c>
      <c r="C44" t="s">
        <v>86</v>
      </c>
      <c r="D44" t="s">
        <v>104</v>
      </c>
      <c r="E44" s="33">
        <v>51.966666666666669</v>
      </c>
      <c r="F44" s="33">
        <v>0</v>
      </c>
      <c r="G44" s="33">
        <v>0</v>
      </c>
      <c r="H44" s="33">
        <v>0</v>
      </c>
      <c r="I44" s="33">
        <v>0</v>
      </c>
      <c r="J44" s="33">
        <v>0</v>
      </c>
      <c r="K44" s="33">
        <v>0</v>
      </c>
      <c r="L44" s="33">
        <v>0.52222222222222225</v>
      </c>
      <c r="M44" s="33">
        <v>2.3555555555555556</v>
      </c>
      <c r="N44" s="33">
        <v>5.9</v>
      </c>
      <c r="O44" s="33">
        <v>0.15886251870857387</v>
      </c>
      <c r="P44" s="33">
        <v>0</v>
      </c>
      <c r="Q44" s="33">
        <v>19.547222222222221</v>
      </c>
      <c r="R44" s="33">
        <v>0.37614924096643143</v>
      </c>
      <c r="S44" s="33">
        <v>0.96388888888888868</v>
      </c>
      <c r="T44" s="33">
        <v>5.551666666666665</v>
      </c>
      <c r="U44" s="33">
        <v>0</v>
      </c>
      <c r="V44" s="33">
        <v>0.12537951678426337</v>
      </c>
      <c r="W44" s="33">
        <v>4.7081111111111111</v>
      </c>
      <c r="X44" s="33">
        <v>1.49</v>
      </c>
      <c r="Y44" s="33">
        <v>0</v>
      </c>
      <c r="Z44" s="33">
        <v>0.1192709001496686</v>
      </c>
      <c r="AA44" s="33">
        <v>0</v>
      </c>
      <c r="AB44" s="33">
        <v>0</v>
      </c>
      <c r="AC44" s="33">
        <v>0</v>
      </c>
      <c r="AD44" s="33">
        <v>41.788888888888891</v>
      </c>
      <c r="AE44" s="33">
        <v>0</v>
      </c>
      <c r="AF44" s="33">
        <v>0</v>
      </c>
      <c r="AG44" s="33">
        <v>0</v>
      </c>
      <c r="AH44" t="s">
        <v>33</v>
      </c>
      <c r="AI44" s="34">
        <v>9</v>
      </c>
    </row>
  </sheetData>
  <pageMargins left="0.7" right="0.7" top="0.75" bottom="0.75" header="0.3" footer="0.3"/>
  <pageSetup orientation="portrait" horizontalDpi="1200" verticalDpi="1200" r:id="rId1"/>
  <ignoredErrors>
    <ignoredError sqref="AH2:AH4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311</v>
      </c>
      <c r="C2" s="1" t="s">
        <v>312</v>
      </c>
      <c r="D2" s="1" t="s">
        <v>313</v>
      </c>
      <c r="E2" s="2"/>
      <c r="F2" s="3" t="s">
        <v>160</v>
      </c>
      <c r="G2" s="3" t="s">
        <v>161</v>
      </c>
      <c r="H2" s="3" t="s">
        <v>162</v>
      </c>
      <c r="I2" s="3" t="s">
        <v>163</v>
      </c>
      <c r="J2" s="4" t="s">
        <v>164</v>
      </c>
      <c r="K2" s="3" t="s">
        <v>165</v>
      </c>
      <c r="L2" s="4" t="s">
        <v>236</v>
      </c>
      <c r="M2" s="3" t="s">
        <v>235</v>
      </c>
      <c r="N2" s="3"/>
      <c r="O2" s="3" t="s">
        <v>166</v>
      </c>
      <c r="P2" s="3" t="s">
        <v>161</v>
      </c>
      <c r="Q2" s="3" t="s">
        <v>162</v>
      </c>
      <c r="R2" s="3" t="s">
        <v>163</v>
      </c>
      <c r="S2" s="4" t="s">
        <v>164</v>
      </c>
      <c r="T2" s="3" t="s">
        <v>165</v>
      </c>
      <c r="U2" s="4" t="s">
        <v>236</v>
      </c>
      <c r="V2" s="3" t="s">
        <v>235</v>
      </c>
      <c r="X2" s="5" t="s">
        <v>167</v>
      </c>
      <c r="Y2" s="5" t="s">
        <v>314</v>
      </c>
      <c r="Z2" s="6" t="s">
        <v>168</v>
      </c>
      <c r="AA2" s="6" t="s">
        <v>169</v>
      </c>
    </row>
    <row r="3" spans="2:33" ht="15" customHeight="1" x14ac:dyDescent="0.25">
      <c r="B3" s="7" t="s">
        <v>170</v>
      </c>
      <c r="C3" s="49">
        <f>AVERAGE(Nurse[MDS Census])</f>
        <v>74.014470284237731</v>
      </c>
      <c r="D3" s="8">
        <v>77.140845685707092</v>
      </c>
      <c r="E3" s="8"/>
      <c r="F3" s="5">
        <v>1</v>
      </c>
      <c r="G3" s="9">
        <v>69115.888888888876</v>
      </c>
      <c r="H3" s="10">
        <v>3.6672718204368535</v>
      </c>
      <c r="I3" s="9">
        <v>5</v>
      </c>
      <c r="J3" s="11">
        <v>0.69112838501518359</v>
      </c>
      <c r="K3" s="9">
        <v>3</v>
      </c>
      <c r="L3" s="30">
        <v>9.5793251673751564E-2</v>
      </c>
      <c r="M3" s="9">
        <v>6</v>
      </c>
      <c r="O3" t="s">
        <v>110</v>
      </c>
      <c r="P3" s="9">
        <v>633.73333333333335</v>
      </c>
      <c r="Q3" s="10">
        <v>6.0408624377586086</v>
      </c>
      <c r="R3" s="12">
        <v>1</v>
      </c>
      <c r="S3" s="11">
        <v>1.8757404095658883</v>
      </c>
      <c r="T3" s="12">
        <v>1</v>
      </c>
      <c r="U3" s="30">
        <v>9.682463009433584E-2</v>
      </c>
      <c r="V3" s="12">
        <v>24</v>
      </c>
      <c r="X3" s="13" t="s">
        <v>171</v>
      </c>
      <c r="Y3" s="9">
        <f>SUM(Nurse[Total Nurse Staff Hours])</f>
        <v>14155.643444444444</v>
      </c>
      <c r="Z3" s="14" t="s">
        <v>172</v>
      </c>
      <c r="AA3" s="10">
        <f>Category[[#This Row],[State Total]]/D9</f>
        <v>1.2439253419782467E-2</v>
      </c>
    </row>
    <row r="4" spans="2:33" ht="15" customHeight="1" x14ac:dyDescent="0.25">
      <c r="B4" s="15" t="s">
        <v>162</v>
      </c>
      <c r="C4" s="16">
        <f>SUM(Nurse[Total Nurse Staff Hours])/SUM(Nurse[MDS Census])</f>
        <v>4.4477925609909361</v>
      </c>
      <c r="D4" s="16">
        <v>3.6162767648550016</v>
      </c>
      <c r="E4" s="8"/>
      <c r="F4" s="5">
        <v>2</v>
      </c>
      <c r="G4" s="9">
        <v>129923.92222222219</v>
      </c>
      <c r="H4" s="10">
        <v>3.478915026597186</v>
      </c>
      <c r="I4" s="9">
        <v>7</v>
      </c>
      <c r="J4" s="11">
        <v>0.63723178256540391</v>
      </c>
      <c r="K4" s="9">
        <v>6</v>
      </c>
      <c r="L4" s="30">
        <v>0.12604617718952438</v>
      </c>
      <c r="M4" s="9">
        <v>2</v>
      </c>
      <c r="O4" t="s">
        <v>109</v>
      </c>
      <c r="P4" s="9">
        <v>16131.511111111107</v>
      </c>
      <c r="Q4" s="10">
        <v>3.6069247284128507</v>
      </c>
      <c r="R4" s="12">
        <v>34</v>
      </c>
      <c r="S4" s="11">
        <v>0.55170316068757097</v>
      </c>
      <c r="T4" s="12">
        <v>39</v>
      </c>
      <c r="U4" s="30">
        <v>5.0037531820096057E-2</v>
      </c>
      <c r="V4" s="12">
        <v>46</v>
      </c>
      <c r="X4" s="9" t="s">
        <v>173</v>
      </c>
      <c r="Y4" s="9">
        <f>SUM(Nurse[Total Direct Care Staff Hours])</f>
        <v>13032.394999999997</v>
      </c>
      <c r="Z4" s="14">
        <f>Category[[#This Row],[State Total]]/Y3</f>
        <v>0.92065013159926123</v>
      </c>
      <c r="AA4" s="10">
        <f>Category[[#This Row],[State Total]]/D9</f>
        <v>1.1452200297919289E-2</v>
      </c>
    </row>
    <row r="5" spans="2:33" ht="15" customHeight="1" x14ac:dyDescent="0.25">
      <c r="B5" s="17" t="s">
        <v>174</v>
      </c>
      <c r="C5" s="18">
        <f>SUM(Nurse[Total Direct Care Staff Hours])/SUM(Nurse[MDS Census])</f>
        <v>4.0948608066025205</v>
      </c>
      <c r="D5" s="18">
        <v>3.341917987105413</v>
      </c>
      <c r="E5" s="19"/>
      <c r="F5" s="5">
        <v>3</v>
      </c>
      <c r="G5" s="9">
        <v>125277.33333333326</v>
      </c>
      <c r="H5" s="10">
        <v>3.5524562064965219</v>
      </c>
      <c r="I5" s="9">
        <v>6</v>
      </c>
      <c r="J5" s="11">
        <v>0.67245584197194497</v>
      </c>
      <c r="K5" s="9">
        <v>5</v>
      </c>
      <c r="L5" s="30">
        <v>0.12712919180650573</v>
      </c>
      <c r="M5" s="9">
        <v>1</v>
      </c>
      <c r="O5" t="s">
        <v>112</v>
      </c>
      <c r="P5" s="9">
        <v>14363.788888888885</v>
      </c>
      <c r="Q5" s="10">
        <v>3.8190037447562974</v>
      </c>
      <c r="R5" s="12">
        <v>19</v>
      </c>
      <c r="S5" s="11">
        <v>0.36973406119245866</v>
      </c>
      <c r="T5" s="12">
        <v>48</v>
      </c>
      <c r="U5" s="30">
        <v>2.0994468864578082E-2</v>
      </c>
      <c r="V5" s="12">
        <v>50</v>
      </c>
      <c r="X5" s="13" t="s">
        <v>175</v>
      </c>
      <c r="Y5" s="9">
        <f>SUM(Nurse[Total RN Hours (w/ Admin, DON)])</f>
        <v>4676.3634444444451</v>
      </c>
      <c r="Z5" s="14">
        <f>Category[[#This Row],[State Total]]/Y3</f>
        <v>0.33035329427428756</v>
      </c>
      <c r="AA5" s="10">
        <f>Category[[#This Row],[State Total]]/D9</f>
        <v>4.1093483455378358E-3</v>
      </c>
      <c r="AB5" s="20"/>
      <c r="AC5" s="20"/>
      <c r="AF5" s="20"/>
      <c r="AG5" s="20"/>
    </row>
    <row r="6" spans="2:33" ht="15" customHeight="1" x14ac:dyDescent="0.25">
      <c r="B6" s="21" t="s">
        <v>176</v>
      </c>
      <c r="C6" s="18">
        <f>SUM(Nurse[Total RN Hours (w/ Admin, DON)])/SUM(Nurse[MDS Census])</f>
        <v>1.4693429247720258</v>
      </c>
      <c r="D6" s="18">
        <v>0.6053127868931506</v>
      </c>
      <c r="E6"/>
      <c r="F6" s="5">
        <v>4</v>
      </c>
      <c r="G6" s="9">
        <v>213135.8888888885</v>
      </c>
      <c r="H6" s="10">
        <v>3.7068517101504894</v>
      </c>
      <c r="I6" s="9">
        <v>4</v>
      </c>
      <c r="J6" s="11">
        <v>0.55803789966025963</v>
      </c>
      <c r="K6" s="9">
        <v>9</v>
      </c>
      <c r="L6" s="30">
        <v>0.10911916801909696</v>
      </c>
      <c r="M6" s="9">
        <v>4</v>
      </c>
      <c r="O6" t="s">
        <v>111</v>
      </c>
      <c r="P6" s="9">
        <v>10745.944444444447</v>
      </c>
      <c r="Q6" s="10">
        <v>3.8629575912359715</v>
      </c>
      <c r="R6" s="12">
        <v>17</v>
      </c>
      <c r="S6" s="11">
        <v>0.63364813598928815</v>
      </c>
      <c r="T6" s="12">
        <v>33</v>
      </c>
      <c r="U6" s="30">
        <v>9.0585542030926697E-2</v>
      </c>
      <c r="V6" s="12">
        <v>32</v>
      </c>
      <c r="X6" s="22" t="s">
        <v>177</v>
      </c>
      <c r="Y6" s="9">
        <f>SUM(Nurse[RN Hours (excl. Admin, DON)])</f>
        <v>3604.9533333333334</v>
      </c>
      <c r="Z6" s="14">
        <f>Category[[#This Row],[State Total]]/Y3</f>
        <v>0.25466545180241462</v>
      </c>
      <c r="AA6" s="10">
        <f>Category[[#This Row],[State Total]]/D9</f>
        <v>3.1678480922336335E-3</v>
      </c>
      <c r="AB6" s="20"/>
      <c r="AC6" s="20"/>
      <c r="AF6" s="20"/>
      <c r="AG6" s="20"/>
    </row>
    <row r="7" spans="2:33" ht="15" customHeight="1" thickBot="1" x14ac:dyDescent="0.3">
      <c r="B7" s="23" t="s">
        <v>178</v>
      </c>
      <c r="C7" s="18">
        <f>SUM(Nurse[RN Hours (excl. Admin, DON)])/SUM(Nurse[MDS Census])</f>
        <v>1.1326991020681756</v>
      </c>
      <c r="D7" s="18">
        <v>0.40828202400980046</v>
      </c>
      <c r="E7"/>
      <c r="F7" s="5">
        <v>5</v>
      </c>
      <c r="G7" s="9">
        <v>223314.35555555581</v>
      </c>
      <c r="H7" s="10">
        <v>3.4643764455208377</v>
      </c>
      <c r="I7" s="9">
        <v>8</v>
      </c>
      <c r="J7" s="11">
        <v>0.67870255392846079</v>
      </c>
      <c r="K7" s="9">
        <v>4</v>
      </c>
      <c r="L7" s="30">
        <v>9.3639223792473358E-2</v>
      </c>
      <c r="M7" s="9">
        <v>7</v>
      </c>
      <c r="O7" t="s">
        <v>113</v>
      </c>
      <c r="P7" s="9">
        <v>90543.855555555419</v>
      </c>
      <c r="Q7" s="10">
        <v>4.139123059703298</v>
      </c>
      <c r="R7" s="12">
        <v>7</v>
      </c>
      <c r="S7" s="11">
        <v>0.54285651385387712</v>
      </c>
      <c r="T7" s="12">
        <v>40</v>
      </c>
      <c r="U7" s="30">
        <v>4.2846744192113692E-2</v>
      </c>
      <c r="V7" s="12">
        <v>49</v>
      </c>
      <c r="X7" s="22" t="s">
        <v>179</v>
      </c>
      <c r="Y7" s="9">
        <f>SUM(Nurse[RN Admin Hours])</f>
        <v>891.54544444444434</v>
      </c>
      <c r="Z7" s="14">
        <f>Category[[#This Row],[State Total]]/Y3</f>
        <v>6.2981626228678589E-2</v>
      </c>
      <c r="AA7" s="10">
        <f>Category[[#This Row],[State Total]]/D9</f>
        <v>7.8344440944855135E-4</v>
      </c>
      <c r="AB7" s="20"/>
      <c r="AC7" s="20"/>
      <c r="AD7" s="20"/>
      <c r="AE7" s="20"/>
      <c r="AF7" s="20"/>
      <c r="AG7" s="20"/>
    </row>
    <row r="8" spans="2:33" ht="15" customHeight="1" thickTop="1" x14ac:dyDescent="0.25">
      <c r="B8" s="24" t="s">
        <v>180</v>
      </c>
      <c r="C8" s="25">
        <f>COUNTA(Nurse[Provider])</f>
        <v>43</v>
      </c>
      <c r="D8" s="25">
        <v>14752</v>
      </c>
      <c r="F8" s="5">
        <v>6</v>
      </c>
      <c r="G8" s="9">
        <v>136685.9333333332</v>
      </c>
      <c r="H8" s="10">
        <v>3.4116199317917255</v>
      </c>
      <c r="I8" s="9">
        <v>10</v>
      </c>
      <c r="J8" s="11">
        <v>0.34571454479506697</v>
      </c>
      <c r="K8" s="9">
        <v>10</v>
      </c>
      <c r="L8" s="30">
        <v>6.5849029186353242E-2</v>
      </c>
      <c r="M8" s="9">
        <v>9</v>
      </c>
      <c r="O8" t="s">
        <v>114</v>
      </c>
      <c r="P8" s="9">
        <v>14179.644444444439</v>
      </c>
      <c r="Q8" s="10">
        <v>3.608602864199701</v>
      </c>
      <c r="R8" s="12">
        <v>33</v>
      </c>
      <c r="S8" s="11">
        <v>0.84407096087662437</v>
      </c>
      <c r="T8" s="12">
        <v>11</v>
      </c>
      <c r="U8" s="30">
        <v>0.12009944446296228</v>
      </c>
      <c r="V8" s="12">
        <v>12</v>
      </c>
      <c r="X8" s="22" t="s">
        <v>181</v>
      </c>
      <c r="Y8" s="9">
        <f>SUM(Nurse[RN DON Hours])</f>
        <v>179.86466666666664</v>
      </c>
      <c r="Z8" s="14">
        <f>Category[[#This Row],[State Total]]/Y3</f>
        <v>1.2706216243194282E-2</v>
      </c>
      <c r="AA8" s="10">
        <f>Category[[#This Row],[State Total]]/D9</f>
        <v>1.5805584385565001E-4</v>
      </c>
      <c r="AB8" s="20"/>
      <c r="AC8" s="20"/>
      <c r="AD8" s="20"/>
      <c r="AE8" s="20"/>
      <c r="AF8" s="20"/>
      <c r="AG8" s="20"/>
    </row>
    <row r="9" spans="2:33" ht="15" customHeight="1" x14ac:dyDescent="0.25">
      <c r="B9" s="24" t="s">
        <v>182</v>
      </c>
      <c r="C9" s="25">
        <f>SUM(Nurse[MDS Census])</f>
        <v>3182.6222222222227</v>
      </c>
      <c r="D9" s="25">
        <v>1137981.755555551</v>
      </c>
      <c r="F9" s="5">
        <v>7</v>
      </c>
      <c r="G9" s="9">
        <v>75220.511111111104</v>
      </c>
      <c r="H9" s="10">
        <v>3.4625035872307905</v>
      </c>
      <c r="I9" s="9">
        <v>9</v>
      </c>
      <c r="J9" s="11">
        <v>0.5754256167717845</v>
      </c>
      <c r="K9" s="9">
        <v>8</v>
      </c>
      <c r="L9" s="30">
        <v>0.10630393346411013</v>
      </c>
      <c r="M9" s="9">
        <v>5</v>
      </c>
      <c r="O9" t="s">
        <v>115</v>
      </c>
      <c r="P9" s="9">
        <v>18939.155555555557</v>
      </c>
      <c r="Q9" s="10">
        <v>3.5327644550619404</v>
      </c>
      <c r="R9" s="12">
        <v>40</v>
      </c>
      <c r="S9" s="11">
        <v>0.65219798606531798</v>
      </c>
      <c r="T9" s="12">
        <v>28</v>
      </c>
      <c r="U9" s="30">
        <v>6.2207938320487134E-2</v>
      </c>
      <c r="V9" s="12">
        <v>43</v>
      </c>
      <c r="X9" s="13" t="s">
        <v>183</v>
      </c>
      <c r="Y9" s="9">
        <f>SUM(Nurse[Total LPN Hours (w/ Admin)])</f>
        <v>1083.4977777777779</v>
      </c>
      <c r="Z9" s="14">
        <f>Category[[#This Row],[State Total]]/Y3</f>
        <v>7.6541753967602918E-2</v>
      </c>
      <c r="AA9" s="10">
        <f>Category[[#This Row],[State Total]]/D9</f>
        <v>9.5212227479765296E-4</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117</v>
      </c>
      <c r="P10" s="9">
        <v>1995.3555555555556</v>
      </c>
      <c r="Q10" s="10">
        <v>3.6311877025537078</v>
      </c>
      <c r="R10" s="12">
        <v>29</v>
      </c>
      <c r="S10" s="11">
        <v>1.0242601151563075</v>
      </c>
      <c r="T10" s="12">
        <v>6</v>
      </c>
      <c r="U10" s="30">
        <v>2.0791633501174179E-2</v>
      </c>
      <c r="V10" s="12">
        <v>51</v>
      </c>
      <c r="X10" s="22" t="s">
        <v>184</v>
      </c>
      <c r="Y10" s="9">
        <f>SUM(Nurse[LPN Hours (excl. Admin)])</f>
        <v>1031.6594444444445</v>
      </c>
      <c r="Z10" s="14">
        <f>Category[[#This Row],[State Total]]/Y3</f>
        <v>7.2879728038737226E-2</v>
      </c>
      <c r="AA10" s="10">
        <f>Category[[#This Row],[State Total]]/D9</f>
        <v>9.0656940623867819E-4</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116</v>
      </c>
      <c r="P11" s="9">
        <v>3466.344444444444</v>
      </c>
      <c r="Q11" s="10">
        <v>4.0400154822082825</v>
      </c>
      <c r="R11" s="12">
        <v>12</v>
      </c>
      <c r="S11" s="11">
        <v>0.93927759310961634</v>
      </c>
      <c r="T11" s="12">
        <v>8</v>
      </c>
      <c r="U11" s="30">
        <v>9.6508608476128244E-2</v>
      </c>
      <c r="V11" s="12">
        <v>26</v>
      </c>
      <c r="X11" s="22" t="s">
        <v>185</v>
      </c>
      <c r="Y11" s="9">
        <f>SUM(Nurse[LPN Admin Hours])</f>
        <v>51.838333333333338</v>
      </c>
      <c r="Z11" s="14">
        <f>Category[[#This Row],[State Total]]/Y3</f>
        <v>3.6620259288657011E-3</v>
      </c>
      <c r="AA11" s="10">
        <f>Category[[#This Row],[State Total]]/D9</f>
        <v>4.5552868558974743E-5</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118</v>
      </c>
      <c r="P12" s="9">
        <v>66243.377777777816</v>
      </c>
      <c r="Q12" s="10">
        <v>4.0475484157410087</v>
      </c>
      <c r="R12" s="12">
        <v>10</v>
      </c>
      <c r="S12" s="11">
        <v>0.64545731195940048</v>
      </c>
      <c r="T12" s="12">
        <v>30</v>
      </c>
      <c r="U12" s="30">
        <v>0.11186683571267629</v>
      </c>
      <c r="V12" s="12">
        <v>16</v>
      </c>
      <c r="X12" s="13" t="s">
        <v>186</v>
      </c>
      <c r="Y12" s="9">
        <f>SUM(Nurse[Total CNA, NA TR, Med Aide/Tech Hours])</f>
        <v>8395.7822222222221</v>
      </c>
      <c r="Z12" s="14">
        <f>Category[[#This Row],[State Total]]/Y3</f>
        <v>0.59310495175810962</v>
      </c>
      <c r="AA12" s="10">
        <f>Category[[#This Row],[State Total]]/D9</f>
        <v>7.3777827994469802E-3</v>
      </c>
      <c r="AB12" s="20"/>
      <c r="AC12" s="20"/>
      <c r="AD12" s="20"/>
      <c r="AE12" s="20"/>
      <c r="AF12" s="20"/>
      <c r="AG12" s="20"/>
    </row>
    <row r="13" spans="2:33" ht="15" customHeight="1" x14ac:dyDescent="0.25">
      <c r="I13" s="9"/>
      <c r="J13" s="9"/>
      <c r="K13" s="9"/>
      <c r="L13" s="9"/>
      <c r="M13" s="9"/>
      <c r="O13" t="s">
        <v>119</v>
      </c>
      <c r="P13" s="9">
        <v>26792.522222222229</v>
      </c>
      <c r="Q13" s="10">
        <v>3.3340848130510681</v>
      </c>
      <c r="R13" s="12">
        <v>47</v>
      </c>
      <c r="S13" s="11">
        <v>0.40397606794930702</v>
      </c>
      <c r="T13" s="12">
        <v>46</v>
      </c>
      <c r="U13" s="30">
        <v>0.10382108270128565</v>
      </c>
      <c r="V13" s="12">
        <v>22</v>
      </c>
      <c r="X13" s="22" t="s">
        <v>187</v>
      </c>
      <c r="Y13" s="9">
        <f>SUM(Nurse[CNA Hours])</f>
        <v>8031.5377777777776</v>
      </c>
      <c r="Z13" s="14">
        <f>Category[[#This Row],[State Total]]/Y3</f>
        <v>0.56737355735883932</v>
      </c>
      <c r="AA13" s="10">
        <f>Category[[#This Row],[State Total]]/D9</f>
        <v>7.0577034636700861E-3</v>
      </c>
      <c r="AB13" s="20"/>
      <c r="AC13" s="20"/>
      <c r="AD13" s="20"/>
      <c r="AE13" s="20"/>
      <c r="AF13" s="20"/>
      <c r="AG13" s="20"/>
    </row>
    <row r="14" spans="2:33" ht="15" customHeight="1" x14ac:dyDescent="0.25">
      <c r="G14" s="10"/>
      <c r="I14" s="9"/>
      <c r="J14" s="9"/>
      <c r="K14" s="9"/>
      <c r="L14" s="9"/>
      <c r="M14" s="9"/>
      <c r="O14" t="s">
        <v>120</v>
      </c>
      <c r="P14" s="9">
        <v>3182.6222222222227</v>
      </c>
      <c r="Q14" s="10">
        <v>4.4477925609909361</v>
      </c>
      <c r="R14" s="12">
        <v>4</v>
      </c>
      <c r="S14" s="11">
        <v>1.4693429247720258</v>
      </c>
      <c r="T14" s="12">
        <v>2</v>
      </c>
      <c r="U14" s="30">
        <v>4.4632540782262482E-2</v>
      </c>
      <c r="V14" s="12">
        <v>48</v>
      </c>
      <c r="X14" s="22" t="s">
        <v>188</v>
      </c>
      <c r="Y14" s="9">
        <f>SUM(Nurse[NA TR Hours])</f>
        <v>359.25255555555543</v>
      </c>
      <c r="Z14" s="14">
        <f>Category[[#This Row],[State Total]]/Y3</f>
        <v>2.5378751376826218E-2</v>
      </c>
      <c r="AA14" s="10">
        <f>Category[[#This Row],[State Total]]/D9</f>
        <v>3.1569271985399451E-4</v>
      </c>
    </row>
    <row r="15" spans="2:33" ht="15" customHeight="1" x14ac:dyDescent="0.25">
      <c r="I15" s="9"/>
      <c r="J15" s="9"/>
      <c r="K15" s="9"/>
      <c r="L15" s="9"/>
      <c r="M15" s="9"/>
      <c r="O15" t="s">
        <v>124</v>
      </c>
      <c r="P15" s="9">
        <v>19943.144444444424</v>
      </c>
      <c r="Q15" s="10">
        <v>3.6351922214428489</v>
      </c>
      <c r="R15" s="12">
        <v>28</v>
      </c>
      <c r="S15" s="11">
        <v>0.69859209764647734</v>
      </c>
      <c r="T15" s="12">
        <v>23</v>
      </c>
      <c r="U15" s="30">
        <v>0.11811421029817698</v>
      </c>
      <c r="V15" s="12">
        <v>13</v>
      </c>
      <c r="X15" s="26" t="s">
        <v>189</v>
      </c>
      <c r="Y15" s="27">
        <f>SUM(Nurse[Med Aide/Tech Hours])</f>
        <v>4.991888888888889</v>
      </c>
      <c r="Z15" s="14">
        <f>Category[[#This Row],[State Total]]/Y3</f>
        <v>3.5264302244402866E-4</v>
      </c>
      <c r="AA15" s="10">
        <f>Category[[#This Row],[State Total]]/D9</f>
        <v>4.3866159228993089E-6</v>
      </c>
    </row>
    <row r="16" spans="2:33" ht="15" customHeight="1" x14ac:dyDescent="0.25">
      <c r="I16" s="9"/>
      <c r="J16" s="9"/>
      <c r="K16" s="9"/>
      <c r="L16" s="9"/>
      <c r="M16" s="9"/>
      <c r="O16" t="s">
        <v>121</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122</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123</v>
      </c>
      <c r="P18" s="9">
        <v>33971.28888888895</v>
      </c>
      <c r="Q18" s="10">
        <v>3.4103972406764318</v>
      </c>
      <c r="R18" s="12">
        <v>45</v>
      </c>
      <c r="S18" s="11">
        <v>0.56801137300256033</v>
      </c>
      <c r="T18" s="12">
        <v>37</v>
      </c>
      <c r="U18" s="30">
        <v>9.4044956305848859E-2</v>
      </c>
      <c r="V18" s="12">
        <v>29</v>
      </c>
      <c r="X18" s="5" t="s">
        <v>190</v>
      </c>
      <c r="Y18" s="5" t="s">
        <v>314</v>
      </c>
    </row>
    <row r="19" spans="9:27" ht="15" customHeight="1" x14ac:dyDescent="0.25">
      <c r="O19" t="s">
        <v>125</v>
      </c>
      <c r="P19" s="9">
        <v>14539.022222222233</v>
      </c>
      <c r="Q19" s="10">
        <v>3.7830361127754224</v>
      </c>
      <c r="R19" s="12">
        <v>22</v>
      </c>
      <c r="S19" s="11">
        <v>0.66929399195421835</v>
      </c>
      <c r="T19" s="12">
        <v>26</v>
      </c>
      <c r="U19" s="30">
        <v>0.10640719510586769</v>
      </c>
      <c r="V19" s="12">
        <v>20</v>
      </c>
      <c r="X19" s="5" t="s">
        <v>191</v>
      </c>
      <c r="Y19" s="9">
        <f>SUM(Nurse[RN Hours Contract (excl. Admin, DON)])</f>
        <v>120.10311111111112</v>
      </c>
    </row>
    <row r="20" spans="9:27" ht="15" customHeight="1" x14ac:dyDescent="0.25">
      <c r="O20" t="s">
        <v>126</v>
      </c>
      <c r="P20" s="9">
        <v>19903.311111111125</v>
      </c>
      <c r="Q20" s="10">
        <v>3.6214136062229723</v>
      </c>
      <c r="R20" s="12">
        <v>31</v>
      </c>
      <c r="S20" s="11">
        <v>0.63213508305150701</v>
      </c>
      <c r="T20" s="12">
        <v>34</v>
      </c>
      <c r="U20" s="30">
        <v>0.1026357196584672</v>
      </c>
      <c r="V20" s="12">
        <v>23</v>
      </c>
      <c r="X20" s="5" t="s">
        <v>192</v>
      </c>
      <c r="Y20" s="9">
        <f>SUM(Nurse[RN Admin Hours Contract])</f>
        <v>9.4849999999999994</v>
      </c>
      <c r="AA20" s="9"/>
    </row>
    <row r="21" spans="9:27" ht="15" customHeight="1" x14ac:dyDescent="0.25">
      <c r="O21" t="s">
        <v>127</v>
      </c>
      <c r="P21" s="9">
        <v>21850.977777777804</v>
      </c>
      <c r="Q21" s="10">
        <v>3.3855345807052606</v>
      </c>
      <c r="R21" s="12">
        <v>46</v>
      </c>
      <c r="S21" s="11">
        <v>0.23443491468472266</v>
      </c>
      <c r="T21" s="12">
        <v>51</v>
      </c>
      <c r="U21" s="30">
        <v>7.876193237857794E-2</v>
      </c>
      <c r="V21" s="12">
        <v>38</v>
      </c>
      <c r="X21" s="5" t="s">
        <v>193</v>
      </c>
      <c r="Y21" s="9">
        <f>SUM(Nurse[RN DON Hours Contract])</f>
        <v>6.8444444444444441</v>
      </c>
    </row>
    <row r="22" spans="9:27" ht="15" customHeight="1" x14ac:dyDescent="0.25">
      <c r="O22" t="s">
        <v>130</v>
      </c>
      <c r="P22" s="9">
        <v>31441.377777777765</v>
      </c>
      <c r="Q22" s="10">
        <v>3.612648449106699</v>
      </c>
      <c r="R22" s="12">
        <v>32</v>
      </c>
      <c r="S22" s="11">
        <v>0.64042077248523221</v>
      </c>
      <c r="T22" s="12">
        <v>31</v>
      </c>
      <c r="U22" s="30">
        <v>9.1118562469651498E-2</v>
      </c>
      <c r="V22" s="12">
        <v>30</v>
      </c>
      <c r="X22" s="5" t="s">
        <v>194</v>
      </c>
      <c r="Y22" s="9">
        <f>SUM(Nurse[LPN Hours Contract (excl. Admin)])</f>
        <v>148.58733333333333</v>
      </c>
    </row>
    <row r="23" spans="9:27" ht="15" customHeight="1" x14ac:dyDescent="0.25">
      <c r="O23" t="s">
        <v>129</v>
      </c>
      <c r="P23" s="9">
        <v>21280.533333333344</v>
      </c>
      <c r="Q23" s="10">
        <v>3.7019066773597968</v>
      </c>
      <c r="R23" s="12">
        <v>23</v>
      </c>
      <c r="S23" s="11">
        <v>0.75533815986232589</v>
      </c>
      <c r="T23" s="12">
        <v>16</v>
      </c>
      <c r="U23" s="30">
        <v>0.13465961777276614</v>
      </c>
      <c r="V23" s="12">
        <v>7</v>
      </c>
      <c r="X23" s="5" t="s">
        <v>195</v>
      </c>
      <c r="Y23" s="9">
        <f>SUM(Nurse[LPN Admin Hours Contract])</f>
        <v>0</v>
      </c>
    </row>
    <row r="24" spans="9:27" ht="15" customHeight="1" x14ac:dyDescent="0.25">
      <c r="O24" t="s">
        <v>128</v>
      </c>
      <c r="P24" s="9">
        <v>4669.8666666666668</v>
      </c>
      <c r="Q24" s="10">
        <v>4.3362414344449514</v>
      </c>
      <c r="R24" s="12">
        <v>5</v>
      </c>
      <c r="S24" s="11">
        <v>1.0474073968326478</v>
      </c>
      <c r="T24" s="12">
        <v>4</v>
      </c>
      <c r="U24" s="30">
        <v>0.1764471116960461</v>
      </c>
      <c r="V24" s="12">
        <v>2</v>
      </c>
      <c r="X24" s="5" t="s">
        <v>196</v>
      </c>
      <c r="Y24" s="9">
        <f>SUM(Nurse[CNA Hours Contract])</f>
        <v>302.0145555555556</v>
      </c>
    </row>
    <row r="25" spans="9:27" ht="15" customHeight="1" x14ac:dyDescent="0.25">
      <c r="O25" t="s">
        <v>131</v>
      </c>
      <c r="P25" s="9">
        <v>31828.177777777779</v>
      </c>
      <c r="Q25" s="10">
        <v>3.7844598008193975</v>
      </c>
      <c r="R25" s="12">
        <v>21</v>
      </c>
      <c r="S25" s="11">
        <v>0.6969405690834396</v>
      </c>
      <c r="T25" s="12">
        <v>24</v>
      </c>
      <c r="U25" s="30">
        <v>8.3478585199017852E-2</v>
      </c>
      <c r="V25" s="12">
        <v>35</v>
      </c>
      <c r="X25" s="5" t="s">
        <v>197</v>
      </c>
      <c r="Y25" s="9">
        <f>SUM(Nurse[NA TR Hours Contract])</f>
        <v>44.767888888888898</v>
      </c>
    </row>
    <row r="26" spans="9:27" ht="15" customHeight="1" x14ac:dyDescent="0.25">
      <c r="O26" t="s">
        <v>132</v>
      </c>
      <c r="P26" s="9">
        <v>19703.922222222227</v>
      </c>
      <c r="Q26" s="10">
        <v>4.1595973672472448</v>
      </c>
      <c r="R26" s="12">
        <v>6</v>
      </c>
      <c r="S26" s="11">
        <v>1.0329733392054474</v>
      </c>
      <c r="T26" s="12">
        <v>5</v>
      </c>
      <c r="U26" s="30">
        <v>6.6358337756642433E-2</v>
      </c>
      <c r="V26" s="12">
        <v>41</v>
      </c>
      <c r="X26" s="5" t="s">
        <v>198</v>
      </c>
      <c r="Y26" s="9">
        <f>SUM(Nurse[Med Aide/Tech Hours Contract])</f>
        <v>0</v>
      </c>
    </row>
    <row r="27" spans="9:27" ht="15" customHeight="1" x14ac:dyDescent="0.25">
      <c r="O27" t="s">
        <v>134</v>
      </c>
      <c r="P27" s="9">
        <v>31408.444444444438</v>
      </c>
      <c r="Q27" s="10">
        <v>3.0728472986741018</v>
      </c>
      <c r="R27" s="12">
        <v>50</v>
      </c>
      <c r="S27" s="11">
        <v>0.40359808402552727</v>
      </c>
      <c r="T27" s="12">
        <v>47</v>
      </c>
      <c r="U27" s="30">
        <v>9.531767465274292E-2</v>
      </c>
      <c r="V27" s="12">
        <v>28</v>
      </c>
      <c r="X27" s="5" t="s">
        <v>199</v>
      </c>
      <c r="Y27" s="9">
        <f>SUM(Nurse[Total Contract Hours])</f>
        <v>631.80233333333319</v>
      </c>
    </row>
    <row r="28" spans="9:27" ht="15" customHeight="1" x14ac:dyDescent="0.25">
      <c r="O28" t="s">
        <v>133</v>
      </c>
      <c r="P28" s="9">
        <v>13539.144444444451</v>
      </c>
      <c r="Q28" s="10">
        <v>3.8714198008572667</v>
      </c>
      <c r="R28" s="12">
        <v>16</v>
      </c>
      <c r="S28" s="11">
        <v>0.53560995565943359</v>
      </c>
      <c r="T28" s="12">
        <v>41</v>
      </c>
      <c r="U28" s="30">
        <v>0.10681777824095051</v>
      </c>
      <c r="V28" s="12">
        <v>18</v>
      </c>
      <c r="X28" s="5" t="s">
        <v>200</v>
      </c>
      <c r="Y28" s="9">
        <f>SUM(Nurse[Total Nurse Staff Hours])</f>
        <v>14155.643444444444</v>
      </c>
    </row>
    <row r="29" spans="9:27" ht="15" customHeight="1" x14ac:dyDescent="0.25">
      <c r="O29" t="s">
        <v>135</v>
      </c>
      <c r="P29" s="9">
        <v>3092.2666666666673</v>
      </c>
      <c r="Q29" s="10">
        <v>3.7017095693917428</v>
      </c>
      <c r="R29" s="12">
        <v>24</v>
      </c>
      <c r="S29" s="11">
        <v>0.83524200155225914</v>
      </c>
      <c r="T29" s="12">
        <v>14</v>
      </c>
      <c r="U29" s="30">
        <v>0.15404402121381064</v>
      </c>
      <c r="V29" s="12">
        <v>3</v>
      </c>
      <c r="X29" s="5" t="s">
        <v>201</v>
      </c>
      <c r="Y29" s="28">
        <f>Y27/Y28</f>
        <v>4.4632540782262482E-2</v>
      </c>
    </row>
    <row r="30" spans="9:27" ht="15" customHeight="1" x14ac:dyDescent="0.25">
      <c r="O30" t="s">
        <v>142</v>
      </c>
      <c r="P30" s="9">
        <v>31580.033333333373</v>
      </c>
      <c r="Q30" s="10">
        <v>3.4683107716092008</v>
      </c>
      <c r="R30" s="12">
        <v>41</v>
      </c>
      <c r="S30" s="11">
        <v>0.50992706361931184</v>
      </c>
      <c r="T30" s="12">
        <v>44</v>
      </c>
      <c r="U30" s="30">
        <v>0.15179285834331796</v>
      </c>
      <c r="V30" s="12">
        <v>4</v>
      </c>
    </row>
    <row r="31" spans="9:27" ht="15" customHeight="1" x14ac:dyDescent="0.25">
      <c r="O31" t="s">
        <v>143</v>
      </c>
      <c r="P31" s="9">
        <v>4496.5</v>
      </c>
      <c r="Q31" s="10">
        <v>4.4839297725391347</v>
      </c>
      <c r="R31" s="12">
        <v>3</v>
      </c>
      <c r="S31" s="11">
        <v>0.84335767325203514</v>
      </c>
      <c r="T31" s="12">
        <v>12</v>
      </c>
      <c r="U31" s="30">
        <v>0.1363681678426896</v>
      </c>
      <c r="V31" s="12">
        <v>6</v>
      </c>
      <c r="Y31" s="9"/>
    </row>
    <row r="32" spans="9:27" ht="15" customHeight="1" x14ac:dyDescent="0.25">
      <c r="O32" t="s">
        <v>136</v>
      </c>
      <c r="P32" s="9">
        <v>9329.8999999999942</v>
      </c>
      <c r="Q32" s="10">
        <v>3.9056288086927231</v>
      </c>
      <c r="R32" s="12">
        <v>15</v>
      </c>
      <c r="S32" s="11">
        <v>0.7443185528962446</v>
      </c>
      <c r="T32" s="12">
        <v>18</v>
      </c>
      <c r="U32" s="30">
        <v>0.11174944138799575</v>
      </c>
      <c r="V32" s="12">
        <v>17</v>
      </c>
    </row>
    <row r="33" spans="15:27" ht="15" customHeight="1" x14ac:dyDescent="0.25">
      <c r="O33" t="s">
        <v>138</v>
      </c>
      <c r="P33" s="9">
        <v>5365.7111111111117</v>
      </c>
      <c r="Q33" s="10">
        <v>3.8162251042628679</v>
      </c>
      <c r="R33" s="12">
        <v>20</v>
      </c>
      <c r="S33" s="11">
        <v>0.73197927581308475</v>
      </c>
      <c r="T33" s="12">
        <v>20</v>
      </c>
      <c r="U33" s="30">
        <v>8.9797522397923935E-2</v>
      </c>
      <c r="V33" s="12">
        <v>33</v>
      </c>
      <c r="X33" s="5" t="s">
        <v>167</v>
      </c>
      <c r="Y33" s="6" t="s">
        <v>169</v>
      </c>
    </row>
    <row r="34" spans="15:27" ht="15" customHeight="1" x14ac:dyDescent="0.25">
      <c r="O34" t="s">
        <v>139</v>
      </c>
      <c r="P34" s="9">
        <v>37460.744444444455</v>
      </c>
      <c r="Q34" s="10">
        <v>3.6413362995989567</v>
      </c>
      <c r="R34" s="12">
        <v>27</v>
      </c>
      <c r="S34" s="11">
        <v>0.66883166289333307</v>
      </c>
      <c r="T34" s="12">
        <v>27</v>
      </c>
      <c r="U34" s="30">
        <v>0.12463542513544852</v>
      </c>
      <c r="V34" s="12">
        <v>10</v>
      </c>
      <c r="X34" s="50" t="s">
        <v>202</v>
      </c>
      <c r="Y34" s="10">
        <f>SUM(Nurse[Total Nurse Staff Hours])/SUM(Nurse[MDS Census])</f>
        <v>4.4477925609909361</v>
      </c>
    </row>
    <row r="35" spans="15:27" ht="15" customHeight="1" x14ac:dyDescent="0.25">
      <c r="O35" t="s">
        <v>140</v>
      </c>
      <c r="P35" s="9">
        <v>4885.844444444444</v>
      </c>
      <c r="Q35" s="10">
        <v>3.430016965110092</v>
      </c>
      <c r="R35" s="12">
        <v>43</v>
      </c>
      <c r="S35" s="11">
        <v>0.6266838440301461</v>
      </c>
      <c r="T35" s="12">
        <v>35</v>
      </c>
      <c r="U35" s="30">
        <v>0.12207197523643744</v>
      </c>
      <c r="V35" s="12">
        <v>11</v>
      </c>
      <c r="X35" s="9" t="s">
        <v>203</v>
      </c>
      <c r="Y35" s="18">
        <f>SUM(Nurse[Total RN Hours (w/ Admin, DON)])/SUM(Nurse[MDS Census])</f>
        <v>1.4693429247720258</v>
      </c>
    </row>
    <row r="36" spans="15:27" ht="15" customHeight="1" x14ac:dyDescent="0.25">
      <c r="O36" t="s">
        <v>137</v>
      </c>
      <c r="P36" s="9">
        <v>4987.2666666666664</v>
      </c>
      <c r="Q36" s="10">
        <v>3.9056977770054404</v>
      </c>
      <c r="R36" s="12">
        <v>14</v>
      </c>
      <c r="S36" s="11">
        <v>0.7421679209720754</v>
      </c>
      <c r="T36" s="12">
        <v>19</v>
      </c>
      <c r="U36" s="30">
        <v>7.9975097885413154E-2</v>
      </c>
      <c r="V36" s="12">
        <v>37</v>
      </c>
      <c r="X36" s="9" t="s">
        <v>204</v>
      </c>
      <c r="Y36" s="18">
        <f>SUM(Nurse[Total LPN Hours (w/ Admin)])/SUM(Nurse[MDS Census])</f>
        <v>0.34044184390230275</v>
      </c>
    </row>
    <row r="37" spans="15:27" ht="15" customHeight="1" x14ac:dyDescent="0.25">
      <c r="O37" t="s">
        <v>141</v>
      </c>
      <c r="P37" s="9">
        <v>92388.255555555588</v>
      </c>
      <c r="Q37" s="10">
        <v>3.4130274230382516</v>
      </c>
      <c r="R37" s="12">
        <v>44</v>
      </c>
      <c r="S37" s="11">
        <v>0.62277743936428642</v>
      </c>
      <c r="T37" s="12">
        <v>36</v>
      </c>
      <c r="U37" s="30">
        <v>0.12676177749909556</v>
      </c>
      <c r="V37" s="12">
        <v>8</v>
      </c>
      <c r="X37" s="9" t="s">
        <v>205</v>
      </c>
      <c r="Y37" s="18">
        <f>SUM(Nurse[Total CNA, NA TR, Med Aide/Tech Hours])/SUM(Nurse[MDS Census])</f>
        <v>2.6380077923166079</v>
      </c>
      <c r="AA37" s="10"/>
    </row>
    <row r="38" spans="15:27" ht="15" customHeight="1" x14ac:dyDescent="0.25">
      <c r="O38" t="s">
        <v>144</v>
      </c>
      <c r="P38" s="9">
        <v>63300.822222222116</v>
      </c>
      <c r="Q38" s="10">
        <v>3.4499657561056791</v>
      </c>
      <c r="R38" s="12">
        <v>42</v>
      </c>
      <c r="S38" s="11">
        <v>0.56644055527451564</v>
      </c>
      <c r="T38" s="12">
        <v>38</v>
      </c>
      <c r="U38" s="30">
        <v>0.11426020867290131</v>
      </c>
      <c r="V38" s="12">
        <v>14</v>
      </c>
    </row>
    <row r="39" spans="15:27" ht="15" customHeight="1" x14ac:dyDescent="0.25">
      <c r="O39" t="s">
        <v>145</v>
      </c>
      <c r="P39" s="9">
        <v>15008.399999999994</v>
      </c>
      <c r="Q39" s="10">
        <v>3.6774995113847346</v>
      </c>
      <c r="R39" s="12">
        <v>25</v>
      </c>
      <c r="S39" s="11">
        <v>0.34457592637012174</v>
      </c>
      <c r="T39" s="12">
        <v>50</v>
      </c>
      <c r="U39" s="30">
        <v>5.8758763905221979E-2</v>
      </c>
      <c r="V39" s="12">
        <v>44</v>
      </c>
    </row>
    <row r="40" spans="15:27" ht="15" customHeight="1" x14ac:dyDescent="0.25">
      <c r="O40" t="s">
        <v>146</v>
      </c>
      <c r="P40" s="9">
        <v>6114.1222222222214</v>
      </c>
      <c r="Q40" s="10">
        <v>4.8794973931026719</v>
      </c>
      <c r="R40" s="12">
        <v>2</v>
      </c>
      <c r="S40" s="11">
        <v>0.70236496199145571</v>
      </c>
      <c r="T40" s="12">
        <v>22</v>
      </c>
      <c r="U40" s="30">
        <v>0.12607208269299203</v>
      </c>
      <c r="V40" s="12">
        <v>9</v>
      </c>
    </row>
    <row r="41" spans="15:27" ht="15" customHeight="1" x14ac:dyDescent="0.25">
      <c r="O41" t="s">
        <v>147</v>
      </c>
      <c r="P41" s="9">
        <v>64129.100000000064</v>
      </c>
      <c r="Q41" s="10">
        <v>3.5513666269377713</v>
      </c>
      <c r="R41" s="12">
        <v>39</v>
      </c>
      <c r="S41" s="11">
        <v>0.69262959665216972</v>
      </c>
      <c r="T41" s="12">
        <v>25</v>
      </c>
      <c r="U41" s="30">
        <v>0.14341731835489568</v>
      </c>
      <c r="V41" s="12">
        <v>5</v>
      </c>
    </row>
    <row r="42" spans="15:27" ht="15" customHeight="1" x14ac:dyDescent="0.25">
      <c r="O42" t="s">
        <v>148</v>
      </c>
      <c r="P42" s="9">
        <v>6509.5222222222219</v>
      </c>
      <c r="Q42" s="10">
        <v>3.5910978276268777</v>
      </c>
      <c r="R42" s="12">
        <v>35</v>
      </c>
      <c r="S42" s="11">
        <v>0.75295208557719706</v>
      </c>
      <c r="T42" s="12">
        <v>17</v>
      </c>
      <c r="U42" s="30">
        <v>9.0587839608705881E-2</v>
      </c>
      <c r="V42" s="12">
        <v>31</v>
      </c>
    </row>
    <row r="43" spans="15:27" ht="15" customHeight="1" x14ac:dyDescent="0.25">
      <c r="O43" t="s">
        <v>149</v>
      </c>
      <c r="P43" s="9">
        <v>15186.211111111117</v>
      </c>
      <c r="Q43" s="10">
        <v>3.6276710817342326</v>
      </c>
      <c r="R43" s="12">
        <v>30</v>
      </c>
      <c r="S43" s="11">
        <v>0.52269220835567909</v>
      </c>
      <c r="T43" s="12">
        <v>43</v>
      </c>
      <c r="U43" s="30">
        <v>9.6755928483920478E-2</v>
      </c>
      <c r="V43" s="12">
        <v>25</v>
      </c>
    </row>
    <row r="44" spans="15:27" ht="15" customHeight="1" x14ac:dyDescent="0.25">
      <c r="O44" t="s">
        <v>150</v>
      </c>
      <c r="P44" s="9">
        <v>4648.6333333333323</v>
      </c>
      <c r="Q44" s="10">
        <v>3.5707482724910817</v>
      </c>
      <c r="R44" s="12">
        <v>38</v>
      </c>
      <c r="S44" s="11">
        <v>0.84182213649411886</v>
      </c>
      <c r="T44" s="12">
        <v>13</v>
      </c>
      <c r="U44" s="30">
        <v>6.5365935682119805E-2</v>
      </c>
      <c r="V44" s="12">
        <v>42</v>
      </c>
    </row>
    <row r="45" spans="15:27" ht="15" customHeight="1" x14ac:dyDescent="0.25">
      <c r="O45" t="s">
        <v>151</v>
      </c>
      <c r="P45" s="9">
        <v>23759.777777777777</v>
      </c>
      <c r="Q45" s="10">
        <v>3.5906221953067243</v>
      </c>
      <c r="R45" s="12">
        <v>36</v>
      </c>
      <c r="S45" s="11">
        <v>0.52958315640812159</v>
      </c>
      <c r="T45" s="12">
        <v>42</v>
      </c>
      <c r="U45" s="30">
        <v>0.10641439767292675</v>
      </c>
      <c r="V45" s="12">
        <v>19</v>
      </c>
    </row>
    <row r="46" spans="15:27" ht="15" customHeight="1" x14ac:dyDescent="0.25">
      <c r="O46" t="s">
        <v>152</v>
      </c>
      <c r="P46" s="9">
        <v>80576.922222222172</v>
      </c>
      <c r="Q46" s="10">
        <v>3.2954340993416555</v>
      </c>
      <c r="R46" s="12">
        <v>49</v>
      </c>
      <c r="S46" s="11">
        <v>0.35478505770124719</v>
      </c>
      <c r="T46" s="12">
        <v>49</v>
      </c>
      <c r="U46" s="30">
        <v>6.9443172093357111E-2</v>
      </c>
      <c r="V46" s="12">
        <v>40</v>
      </c>
    </row>
    <row r="47" spans="15:27" ht="15" customHeight="1" x14ac:dyDescent="0.25">
      <c r="O47" t="s">
        <v>153</v>
      </c>
      <c r="P47" s="9">
        <v>5266.666666666667</v>
      </c>
      <c r="Q47" s="10">
        <v>3.9413782067510534</v>
      </c>
      <c r="R47" s="12">
        <v>13</v>
      </c>
      <c r="S47" s="11">
        <v>1.1104552742616027</v>
      </c>
      <c r="T47" s="12">
        <v>3</v>
      </c>
      <c r="U47" s="30">
        <v>0.11206664857915286</v>
      </c>
      <c r="V47" s="12">
        <v>15</v>
      </c>
    </row>
    <row r="48" spans="15:27" ht="15" customHeight="1" x14ac:dyDescent="0.25">
      <c r="O48" t="s">
        <v>155</v>
      </c>
      <c r="P48" s="9">
        <v>25625.711111111112</v>
      </c>
      <c r="Q48" s="10">
        <v>3.3270070380702683</v>
      </c>
      <c r="R48" s="12">
        <v>48</v>
      </c>
      <c r="S48" s="11">
        <v>0.50090903060034342</v>
      </c>
      <c r="T48" s="12">
        <v>45</v>
      </c>
      <c r="U48" s="30">
        <v>0.10524352854397334</v>
      </c>
      <c r="V48" s="12">
        <v>21</v>
      </c>
    </row>
    <row r="49" spans="15:22" ht="15" customHeight="1" x14ac:dyDescent="0.25">
      <c r="O49" t="s">
        <v>154</v>
      </c>
      <c r="P49" s="9">
        <v>2190.2555555555559</v>
      </c>
      <c r="Q49" s="10">
        <v>4.0496505227700457</v>
      </c>
      <c r="R49" s="12">
        <v>9</v>
      </c>
      <c r="S49" s="11">
        <v>0.71222810123628377</v>
      </c>
      <c r="T49" s="12">
        <v>21</v>
      </c>
      <c r="U49" s="30">
        <v>0.25243054667360382</v>
      </c>
      <c r="V49" s="12">
        <v>1</v>
      </c>
    </row>
    <row r="50" spans="15:22" ht="15" customHeight="1" x14ac:dyDescent="0.25">
      <c r="O50" t="s">
        <v>156</v>
      </c>
      <c r="P50" s="9">
        <v>11890.588888888882</v>
      </c>
      <c r="Q50" s="10">
        <v>4.1317546182648659</v>
      </c>
      <c r="R50" s="12">
        <v>8</v>
      </c>
      <c r="S50" s="11">
        <v>0.87754235142077852</v>
      </c>
      <c r="T50" s="12">
        <v>9</v>
      </c>
      <c r="U50" s="30">
        <v>8.1717044851721002E-2</v>
      </c>
      <c r="V50" s="12">
        <v>36</v>
      </c>
    </row>
    <row r="51" spans="15:22" ht="15" customHeight="1" x14ac:dyDescent="0.25">
      <c r="O51" t="s">
        <v>158</v>
      </c>
      <c r="P51" s="9">
        <v>17355.088888888884</v>
      </c>
      <c r="Q51" s="10">
        <v>3.8241929680567601</v>
      </c>
      <c r="R51" s="12">
        <v>18</v>
      </c>
      <c r="S51" s="11">
        <v>0.96725767914374128</v>
      </c>
      <c r="T51" s="12">
        <v>7</v>
      </c>
      <c r="U51" s="30">
        <v>7.2288399533598988E-2</v>
      </c>
      <c r="V51" s="12">
        <v>39</v>
      </c>
    </row>
    <row r="52" spans="15:22" ht="15" customHeight="1" x14ac:dyDescent="0.25">
      <c r="O52" t="s">
        <v>157</v>
      </c>
      <c r="P52" s="9">
        <v>8780.2888888888938</v>
      </c>
      <c r="Q52" s="10">
        <v>3.6458059339986262</v>
      </c>
      <c r="R52" s="12">
        <v>26</v>
      </c>
      <c r="S52" s="11">
        <v>0.6396133764264903</v>
      </c>
      <c r="T52" s="12">
        <v>32</v>
      </c>
      <c r="U52" s="30">
        <v>8.8467653142718011E-2</v>
      </c>
      <c r="V52" s="12">
        <v>34</v>
      </c>
    </row>
    <row r="53" spans="15:22" ht="15" customHeight="1" x14ac:dyDescent="0.25">
      <c r="O53" t="s">
        <v>159</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252</v>
      </c>
      <c r="D2" s="40"/>
    </row>
    <row r="3" spans="2:4" x14ac:dyDescent="0.25">
      <c r="C3" s="41" t="s">
        <v>187</v>
      </c>
      <c r="D3" s="42" t="s">
        <v>253</v>
      </c>
    </row>
    <row r="4" spans="2:4" x14ac:dyDescent="0.25">
      <c r="C4" s="43" t="s">
        <v>169</v>
      </c>
      <c r="D4" s="44" t="s">
        <v>254</v>
      </c>
    </row>
    <row r="5" spans="2:4" x14ac:dyDescent="0.25">
      <c r="C5" s="43" t="s">
        <v>255</v>
      </c>
      <c r="D5" s="44" t="s">
        <v>256</v>
      </c>
    </row>
    <row r="6" spans="2:4" ht="15.6" customHeight="1" x14ac:dyDescent="0.25">
      <c r="C6" s="43" t="s">
        <v>189</v>
      </c>
      <c r="D6" s="44" t="s">
        <v>257</v>
      </c>
    </row>
    <row r="7" spans="2:4" ht="15.6" customHeight="1" x14ac:dyDescent="0.25">
      <c r="C7" s="43" t="s">
        <v>188</v>
      </c>
      <c r="D7" s="44" t="s">
        <v>258</v>
      </c>
    </row>
    <row r="8" spans="2:4" x14ac:dyDescent="0.25">
      <c r="C8" s="43" t="s">
        <v>259</v>
      </c>
      <c r="D8" s="44" t="s">
        <v>260</v>
      </c>
    </row>
    <row r="9" spans="2:4" x14ac:dyDescent="0.25">
      <c r="C9" s="45" t="s">
        <v>261</v>
      </c>
      <c r="D9" s="43" t="s">
        <v>262</v>
      </c>
    </row>
    <row r="10" spans="2:4" x14ac:dyDescent="0.25">
      <c r="B10" s="46"/>
      <c r="C10" s="43" t="s">
        <v>263</v>
      </c>
      <c r="D10" s="44" t="s">
        <v>264</v>
      </c>
    </row>
    <row r="11" spans="2:4" x14ac:dyDescent="0.25">
      <c r="C11" s="43" t="s">
        <v>147</v>
      </c>
      <c r="D11" s="44" t="s">
        <v>265</v>
      </c>
    </row>
    <row r="12" spans="2:4" x14ac:dyDescent="0.25">
      <c r="C12" s="43" t="s">
        <v>266</v>
      </c>
      <c r="D12" s="44" t="s">
        <v>267</v>
      </c>
    </row>
    <row r="13" spans="2:4" x14ac:dyDescent="0.25">
      <c r="C13" s="43" t="s">
        <v>263</v>
      </c>
      <c r="D13" s="44" t="s">
        <v>264</v>
      </c>
    </row>
    <row r="14" spans="2:4" x14ac:dyDescent="0.25">
      <c r="C14" s="43" t="s">
        <v>147</v>
      </c>
      <c r="D14" s="44" t="s">
        <v>268</v>
      </c>
    </row>
    <row r="15" spans="2:4" x14ac:dyDescent="0.25">
      <c r="C15" s="47" t="s">
        <v>266</v>
      </c>
      <c r="D15" s="48" t="s">
        <v>267</v>
      </c>
    </row>
    <row r="17" spans="3:4" ht="23.25" x14ac:dyDescent="0.35">
      <c r="C17" s="39" t="s">
        <v>269</v>
      </c>
      <c r="D17" s="40"/>
    </row>
    <row r="18" spans="3:4" x14ac:dyDescent="0.25">
      <c r="C18" s="43" t="s">
        <v>169</v>
      </c>
      <c r="D18" s="44" t="s">
        <v>270</v>
      </c>
    </row>
    <row r="19" spans="3:4" x14ac:dyDescent="0.25">
      <c r="C19" s="43" t="s">
        <v>202</v>
      </c>
      <c r="D19" s="44" t="s">
        <v>271</v>
      </c>
    </row>
    <row r="20" spans="3:4" x14ac:dyDescent="0.25">
      <c r="C20" s="45" t="s">
        <v>272</v>
      </c>
      <c r="D20" s="43" t="s">
        <v>273</v>
      </c>
    </row>
    <row r="21" spans="3:4" x14ac:dyDescent="0.25">
      <c r="C21" s="43" t="s">
        <v>274</v>
      </c>
      <c r="D21" s="44" t="s">
        <v>275</v>
      </c>
    </row>
    <row r="22" spans="3:4" x14ac:dyDescent="0.25">
      <c r="C22" s="43" t="s">
        <v>276</v>
      </c>
      <c r="D22" s="44" t="s">
        <v>277</v>
      </c>
    </row>
    <row r="23" spans="3:4" x14ac:dyDescent="0.25">
      <c r="C23" s="43" t="s">
        <v>278</v>
      </c>
      <c r="D23" s="44" t="s">
        <v>279</v>
      </c>
    </row>
    <row r="24" spans="3:4" x14ac:dyDescent="0.25">
      <c r="C24" s="43" t="s">
        <v>280</v>
      </c>
      <c r="D24" s="44" t="s">
        <v>281</v>
      </c>
    </row>
    <row r="25" spans="3:4" x14ac:dyDescent="0.25">
      <c r="C25" s="43" t="s">
        <v>175</v>
      </c>
      <c r="D25" s="44" t="s">
        <v>282</v>
      </c>
    </row>
    <row r="26" spans="3:4" x14ac:dyDescent="0.25">
      <c r="C26" s="43" t="s">
        <v>276</v>
      </c>
      <c r="D26" s="44" t="s">
        <v>277</v>
      </c>
    </row>
    <row r="27" spans="3:4" x14ac:dyDescent="0.25">
      <c r="C27" s="43" t="s">
        <v>278</v>
      </c>
      <c r="D27" s="44" t="s">
        <v>279</v>
      </c>
    </row>
    <row r="28" spans="3:4" x14ac:dyDescent="0.25">
      <c r="C28" s="47" t="s">
        <v>280</v>
      </c>
      <c r="D28" s="48" t="s">
        <v>281</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2022-08-16T19:56:05Z</dcterms:modified>
</cp:coreProperties>
</file>