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03A2ED9E-3FE3-4A29-BE12-B81B41756797}"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308" i="7"/>
  <c r="V308" i="7"/>
  <c r="R308" i="7"/>
  <c r="O308" i="7"/>
  <c r="Z307" i="7"/>
  <c r="V307" i="7"/>
  <c r="R307" i="7"/>
  <c r="O307" i="7"/>
  <c r="Z306" i="7"/>
  <c r="V306" i="7"/>
  <c r="R306" i="7"/>
  <c r="O306" i="7"/>
  <c r="Z305" i="7"/>
  <c r="V305" i="7"/>
  <c r="R305" i="7"/>
  <c r="O305" i="7"/>
  <c r="Z304" i="7"/>
  <c r="V304" i="7"/>
  <c r="R304" i="7"/>
  <c r="O304" i="7"/>
  <c r="Z303" i="7"/>
  <c r="V303" i="7"/>
  <c r="R303" i="7"/>
  <c r="O303" i="7"/>
  <c r="Z302" i="7"/>
  <c r="V302" i="7"/>
  <c r="R302" i="7"/>
  <c r="O302" i="7"/>
  <c r="Z301" i="7"/>
  <c r="V301" i="7"/>
  <c r="R301" i="7"/>
  <c r="O301" i="7"/>
  <c r="Z300" i="7"/>
  <c r="V300" i="7"/>
  <c r="R300" i="7"/>
  <c r="O300" i="7"/>
  <c r="Z299" i="7"/>
  <c r="V299" i="7"/>
  <c r="R299" i="7"/>
  <c r="O299" i="7"/>
  <c r="Z298" i="7"/>
  <c r="V298" i="7"/>
  <c r="R298" i="7"/>
  <c r="O298" i="7"/>
  <c r="Z297" i="7"/>
  <c r="V297" i="7"/>
  <c r="R297" i="7"/>
  <c r="O297" i="7"/>
  <c r="Z296" i="7"/>
  <c r="V296" i="7"/>
  <c r="R296" i="7"/>
  <c r="O296" i="7"/>
  <c r="Z295" i="7"/>
  <c r="V295" i="7"/>
  <c r="R295" i="7"/>
  <c r="O295" i="7"/>
  <c r="Z294" i="7"/>
  <c r="V294" i="7"/>
  <c r="R294" i="7"/>
  <c r="O294" i="7"/>
  <c r="Z293" i="7"/>
  <c r="V293" i="7"/>
  <c r="R293" i="7"/>
  <c r="O293" i="7"/>
  <c r="Z292" i="7"/>
  <c r="V292" i="7"/>
  <c r="R292" i="7"/>
  <c r="O292" i="7"/>
  <c r="Z291" i="7"/>
  <c r="V291" i="7"/>
  <c r="R291" i="7"/>
  <c r="O291" i="7"/>
  <c r="Z290" i="7"/>
  <c r="V290" i="7"/>
  <c r="R290" i="7"/>
  <c r="O290" i="7"/>
  <c r="Z289" i="7"/>
  <c r="V289" i="7"/>
  <c r="R289" i="7"/>
  <c r="O289" i="7"/>
  <c r="Z288" i="7"/>
  <c r="V288" i="7"/>
  <c r="R288" i="7"/>
  <c r="O288" i="7"/>
  <c r="Z287" i="7"/>
  <c r="V287" i="7"/>
  <c r="R287" i="7"/>
  <c r="O287" i="7"/>
  <c r="Z286" i="7"/>
  <c r="V286" i="7"/>
  <c r="R286" i="7"/>
  <c r="O286" i="7"/>
  <c r="Z285" i="7"/>
  <c r="V285" i="7"/>
  <c r="R285" i="7"/>
  <c r="O285" i="7"/>
  <c r="Z284" i="7"/>
  <c r="V284" i="7"/>
  <c r="R284" i="7"/>
  <c r="O284" i="7"/>
  <c r="Z283" i="7"/>
  <c r="V283" i="7"/>
  <c r="R283" i="7"/>
  <c r="O283" i="7"/>
  <c r="Z282" i="7"/>
  <c r="V282" i="7"/>
  <c r="R282" i="7"/>
  <c r="O282" i="7"/>
  <c r="Z281" i="7"/>
  <c r="V281" i="7"/>
  <c r="R281" i="7"/>
  <c r="O281" i="7"/>
  <c r="Z280" i="7"/>
  <c r="V280" i="7"/>
  <c r="R280" i="7"/>
  <c r="O280" i="7"/>
  <c r="Z279" i="7"/>
  <c r="V279" i="7"/>
  <c r="R279" i="7"/>
  <c r="O279" i="7"/>
  <c r="Z278" i="7"/>
  <c r="V278" i="7"/>
  <c r="R278" i="7"/>
  <c r="O278" i="7"/>
  <c r="Z277" i="7"/>
  <c r="V277" i="7"/>
  <c r="R277" i="7"/>
  <c r="O277" i="7"/>
  <c r="Z276" i="7"/>
  <c r="V276" i="7"/>
  <c r="R276" i="7"/>
  <c r="O276" i="7"/>
  <c r="Z275" i="7"/>
  <c r="V275" i="7"/>
  <c r="R275" i="7"/>
  <c r="O275" i="7"/>
  <c r="Z274" i="7"/>
  <c r="V274" i="7"/>
  <c r="R274" i="7"/>
  <c r="O274" i="7"/>
  <c r="Z273" i="7"/>
  <c r="V273" i="7"/>
  <c r="R273" i="7"/>
  <c r="O273" i="7"/>
  <c r="Z272" i="7"/>
  <c r="V272" i="7"/>
  <c r="R272" i="7"/>
  <c r="O272" i="7"/>
  <c r="Z271" i="7"/>
  <c r="V271" i="7"/>
  <c r="R271" i="7"/>
  <c r="O271" i="7"/>
  <c r="Z270" i="7"/>
  <c r="V270" i="7"/>
  <c r="R270" i="7"/>
  <c r="O270" i="7"/>
  <c r="Z269" i="7"/>
  <c r="V269" i="7"/>
  <c r="R269" i="7"/>
  <c r="O269" i="7"/>
  <c r="Z268" i="7"/>
  <c r="V268" i="7"/>
  <c r="R268" i="7"/>
  <c r="O268" i="7"/>
  <c r="Z267" i="7"/>
  <c r="V267" i="7"/>
  <c r="R267" i="7"/>
  <c r="O267" i="7"/>
  <c r="Z266" i="7"/>
  <c r="V266" i="7"/>
  <c r="R266" i="7"/>
  <c r="O266" i="7"/>
  <c r="Z265" i="7"/>
  <c r="V265" i="7"/>
  <c r="R265" i="7"/>
  <c r="O265" i="7"/>
  <c r="Z264" i="7"/>
  <c r="V264" i="7"/>
  <c r="R264" i="7"/>
  <c r="O264" i="7"/>
  <c r="Z263" i="7"/>
  <c r="V263" i="7"/>
  <c r="R263" i="7"/>
  <c r="O263" i="7"/>
  <c r="Z262" i="7"/>
  <c r="V262" i="7"/>
  <c r="R262" i="7"/>
  <c r="O262" i="7"/>
  <c r="Z261" i="7"/>
  <c r="V261" i="7"/>
  <c r="R261" i="7"/>
  <c r="O261" i="7"/>
  <c r="Z260" i="7"/>
  <c r="V260" i="7"/>
  <c r="R260" i="7"/>
  <c r="O260" i="7"/>
  <c r="Z259" i="7"/>
  <c r="V259" i="7"/>
  <c r="R259" i="7"/>
  <c r="O259" i="7"/>
  <c r="Z258" i="7"/>
  <c r="V258" i="7"/>
  <c r="R258" i="7"/>
  <c r="O258" i="7"/>
  <c r="Z257" i="7"/>
  <c r="V257" i="7"/>
  <c r="R257" i="7"/>
  <c r="O257" i="7"/>
  <c r="Z256" i="7"/>
  <c r="V256" i="7"/>
  <c r="R256" i="7"/>
  <c r="O256" i="7"/>
  <c r="Z255" i="7"/>
  <c r="V255" i="7"/>
  <c r="R255" i="7"/>
  <c r="O255" i="7"/>
  <c r="Z254" i="7"/>
  <c r="V254" i="7"/>
  <c r="R254" i="7"/>
  <c r="O254" i="7"/>
  <c r="Z253" i="7"/>
  <c r="V253" i="7"/>
  <c r="R253" i="7"/>
  <c r="O253" i="7"/>
  <c r="Z252" i="7"/>
  <c r="V252" i="7"/>
  <c r="R252" i="7"/>
  <c r="O252" i="7"/>
  <c r="Z251" i="7"/>
  <c r="V251" i="7"/>
  <c r="R251" i="7"/>
  <c r="O251" i="7"/>
  <c r="Z250" i="7"/>
  <c r="V250" i="7"/>
  <c r="R250" i="7"/>
  <c r="O250" i="7"/>
  <c r="Z249" i="7"/>
  <c r="V249" i="7"/>
  <c r="R249" i="7"/>
  <c r="O249" i="7"/>
  <c r="Z248" i="7"/>
  <c r="V248" i="7"/>
  <c r="R248" i="7"/>
  <c r="O248" i="7"/>
  <c r="Z247" i="7"/>
  <c r="V247" i="7"/>
  <c r="R247" i="7"/>
  <c r="O247" i="7"/>
  <c r="Z246" i="7"/>
  <c r="V246" i="7"/>
  <c r="R246" i="7"/>
  <c r="O246" i="7"/>
  <c r="Z245" i="7"/>
  <c r="V245" i="7"/>
  <c r="R245" i="7"/>
  <c r="O245" i="7"/>
  <c r="Z244" i="7"/>
  <c r="V244" i="7"/>
  <c r="R244" i="7"/>
  <c r="O244" i="7"/>
  <c r="Z243" i="7"/>
  <c r="V243" i="7"/>
  <c r="R243" i="7"/>
  <c r="O243" i="7"/>
  <c r="Z242" i="7"/>
  <c r="V242" i="7"/>
  <c r="R242" i="7"/>
  <c r="O242" i="7"/>
  <c r="Z241" i="7"/>
  <c r="V241" i="7"/>
  <c r="R241" i="7"/>
  <c r="O241" i="7"/>
  <c r="Z240" i="7"/>
  <c r="V240" i="7"/>
  <c r="R240" i="7"/>
  <c r="O240" i="7"/>
  <c r="Z239" i="7"/>
  <c r="V239" i="7"/>
  <c r="R239" i="7"/>
  <c r="O239" i="7"/>
  <c r="Z238" i="7"/>
  <c r="V238" i="7"/>
  <c r="R238" i="7"/>
  <c r="O238" i="7"/>
  <c r="Z237" i="7"/>
  <c r="V237" i="7"/>
  <c r="R237" i="7"/>
  <c r="O237" i="7"/>
  <c r="Z236" i="7"/>
  <c r="V236" i="7"/>
  <c r="R236" i="7"/>
  <c r="O236" i="7"/>
  <c r="Z235" i="7"/>
  <c r="V235" i="7"/>
  <c r="R235" i="7"/>
  <c r="O235" i="7"/>
  <c r="Z234" i="7"/>
  <c r="V234" i="7"/>
  <c r="R234" i="7"/>
  <c r="O234" i="7"/>
  <c r="Z233" i="7"/>
  <c r="V233" i="7"/>
  <c r="R233" i="7"/>
  <c r="O233" i="7"/>
  <c r="Z232" i="7"/>
  <c r="V232" i="7"/>
  <c r="R232" i="7"/>
  <c r="O232" i="7"/>
  <c r="Z231" i="7"/>
  <c r="V231" i="7"/>
  <c r="R231" i="7"/>
  <c r="O231" i="7"/>
  <c r="Z230" i="7"/>
  <c r="V230" i="7"/>
  <c r="R230" i="7"/>
  <c r="O230" i="7"/>
  <c r="Z229" i="7"/>
  <c r="V229" i="7"/>
  <c r="R229" i="7"/>
  <c r="O229" i="7"/>
  <c r="Z228" i="7"/>
  <c r="V228" i="7"/>
  <c r="R228" i="7"/>
  <c r="O228" i="7"/>
  <c r="Z227" i="7"/>
  <c r="V227" i="7"/>
  <c r="R227" i="7"/>
  <c r="O227" i="7"/>
  <c r="Z226" i="7"/>
  <c r="V226" i="7"/>
  <c r="R226" i="7"/>
  <c r="O226" i="7"/>
  <c r="Z225" i="7"/>
  <c r="V225" i="7"/>
  <c r="R225" i="7"/>
  <c r="O225" i="7"/>
  <c r="Z224" i="7"/>
  <c r="V224" i="7"/>
  <c r="R224" i="7"/>
  <c r="O224" i="7"/>
  <c r="Z223" i="7"/>
  <c r="V223" i="7"/>
  <c r="R223" i="7"/>
  <c r="O223" i="7"/>
  <c r="Z222" i="7"/>
  <c r="V222" i="7"/>
  <c r="R222" i="7"/>
  <c r="O222" i="7"/>
  <c r="Z221" i="7"/>
  <c r="V221" i="7"/>
  <c r="R221" i="7"/>
  <c r="O221" i="7"/>
  <c r="Z220" i="7"/>
  <c r="V220" i="7"/>
  <c r="R220" i="7"/>
  <c r="O220" i="7"/>
  <c r="Z219" i="7"/>
  <c r="V219" i="7"/>
  <c r="R219" i="7"/>
  <c r="O219" i="7"/>
  <c r="Z218" i="7"/>
  <c r="V218" i="7"/>
  <c r="R218" i="7"/>
  <c r="O218" i="7"/>
  <c r="Z217" i="7"/>
  <c r="V217" i="7"/>
  <c r="R217" i="7"/>
  <c r="O217" i="7"/>
  <c r="Z216" i="7"/>
  <c r="V216" i="7"/>
  <c r="R216" i="7"/>
  <c r="O216" i="7"/>
  <c r="Z215" i="7"/>
  <c r="V215" i="7"/>
  <c r="R215" i="7"/>
  <c r="O215" i="7"/>
  <c r="Z214" i="7"/>
  <c r="V214" i="7"/>
  <c r="R214" i="7"/>
  <c r="O214" i="7"/>
  <c r="Z213" i="7"/>
  <c r="V213" i="7"/>
  <c r="R213" i="7"/>
  <c r="O213" i="7"/>
  <c r="Z212" i="7"/>
  <c r="V212" i="7"/>
  <c r="R212" i="7"/>
  <c r="O212" i="7"/>
  <c r="Z211" i="7"/>
  <c r="V211" i="7"/>
  <c r="R211" i="7"/>
  <c r="O211" i="7"/>
  <c r="Z210" i="7"/>
  <c r="V210" i="7"/>
  <c r="R210" i="7"/>
  <c r="O210" i="7"/>
  <c r="Z209" i="7"/>
  <c r="V209" i="7"/>
  <c r="R209" i="7"/>
  <c r="O209" i="7"/>
  <c r="Z208" i="7"/>
  <c r="V208" i="7"/>
  <c r="R208" i="7"/>
  <c r="O208" i="7"/>
  <c r="Z207" i="7"/>
  <c r="V207" i="7"/>
  <c r="R207" i="7"/>
  <c r="O207" i="7"/>
  <c r="Z206" i="7"/>
  <c r="V206" i="7"/>
  <c r="R206" i="7"/>
  <c r="O206" i="7"/>
  <c r="Z205" i="7"/>
  <c r="V205" i="7"/>
  <c r="R205" i="7"/>
  <c r="O205" i="7"/>
  <c r="Z204" i="7"/>
  <c r="V204" i="7"/>
  <c r="R204" i="7"/>
  <c r="O204" i="7"/>
  <c r="Z203" i="7"/>
  <c r="V203" i="7"/>
  <c r="R203" i="7"/>
  <c r="O203" i="7"/>
  <c r="Z202" i="7"/>
  <c r="V202" i="7"/>
  <c r="R202" i="7"/>
  <c r="O202" i="7"/>
  <c r="Z201" i="7"/>
  <c r="V201" i="7"/>
  <c r="R201" i="7"/>
  <c r="O201" i="7"/>
  <c r="Z200" i="7"/>
  <c r="V200" i="7"/>
  <c r="R200" i="7"/>
  <c r="O200" i="7"/>
  <c r="Z199" i="7"/>
  <c r="V199" i="7"/>
  <c r="R199" i="7"/>
  <c r="O199" i="7"/>
  <c r="Z198" i="7"/>
  <c r="V198" i="7"/>
  <c r="R198" i="7"/>
  <c r="O198" i="7"/>
  <c r="Z197" i="7"/>
  <c r="V197" i="7"/>
  <c r="R197" i="7"/>
  <c r="O197" i="7"/>
  <c r="Z196" i="7"/>
  <c r="V196" i="7"/>
  <c r="R196" i="7"/>
  <c r="O196" i="7"/>
  <c r="Z195" i="7"/>
  <c r="V195" i="7"/>
  <c r="R195" i="7"/>
  <c r="O195" i="7"/>
  <c r="Z194" i="7"/>
  <c r="V194" i="7"/>
  <c r="R194" i="7"/>
  <c r="O194" i="7"/>
  <c r="Z193" i="7"/>
  <c r="V193" i="7"/>
  <c r="R193" i="7"/>
  <c r="O193" i="7"/>
  <c r="Z192" i="7"/>
  <c r="V192" i="7"/>
  <c r="R192" i="7"/>
  <c r="O192" i="7"/>
  <c r="Z191" i="7"/>
  <c r="V191" i="7"/>
  <c r="R191" i="7"/>
  <c r="O191" i="7"/>
  <c r="Z190" i="7"/>
  <c r="V190" i="7"/>
  <c r="R190" i="7"/>
  <c r="O190" i="7"/>
  <c r="Z189" i="7"/>
  <c r="V189" i="7"/>
  <c r="R189" i="7"/>
  <c r="O189" i="7"/>
  <c r="Z188" i="7"/>
  <c r="V188" i="7"/>
  <c r="R188" i="7"/>
  <c r="O188" i="7"/>
  <c r="Z187" i="7"/>
  <c r="V187" i="7"/>
  <c r="R187" i="7"/>
  <c r="O187" i="7"/>
  <c r="Z186" i="7"/>
  <c r="V186" i="7"/>
  <c r="R186" i="7"/>
  <c r="O186" i="7"/>
  <c r="Z185" i="7"/>
  <c r="V185" i="7"/>
  <c r="R185" i="7"/>
  <c r="O185" i="7"/>
  <c r="Z184" i="7"/>
  <c r="V184" i="7"/>
  <c r="R184" i="7"/>
  <c r="O184" i="7"/>
  <c r="Z183" i="7"/>
  <c r="V183" i="7"/>
  <c r="R183" i="7"/>
  <c r="O183" i="7"/>
  <c r="Z182" i="7"/>
  <c r="V182" i="7"/>
  <c r="R182" i="7"/>
  <c r="O182" i="7"/>
  <c r="Z181" i="7"/>
  <c r="V181" i="7"/>
  <c r="R181" i="7"/>
  <c r="O181" i="7"/>
  <c r="Z180" i="7"/>
  <c r="V180" i="7"/>
  <c r="R180" i="7"/>
  <c r="O180" i="7"/>
  <c r="Z179" i="7"/>
  <c r="V179" i="7"/>
  <c r="R179" i="7"/>
  <c r="O179" i="7"/>
  <c r="Z178" i="7"/>
  <c r="V178" i="7"/>
  <c r="R178" i="7"/>
  <c r="O178" i="7"/>
  <c r="Z177" i="7"/>
  <c r="V177" i="7"/>
  <c r="R177" i="7"/>
  <c r="O177" i="7"/>
  <c r="Z176" i="7"/>
  <c r="V176" i="7"/>
  <c r="R176" i="7"/>
  <c r="O176" i="7"/>
  <c r="Z175" i="7"/>
  <c r="V175" i="7"/>
  <c r="R175" i="7"/>
  <c r="O175" i="7"/>
  <c r="Z174" i="7"/>
  <c r="V174" i="7"/>
  <c r="R174" i="7"/>
  <c r="O174" i="7"/>
  <c r="Z173" i="7"/>
  <c r="V173" i="7"/>
  <c r="R173" i="7"/>
  <c r="O173" i="7"/>
  <c r="Z172" i="7"/>
  <c r="V172" i="7"/>
  <c r="R172" i="7"/>
  <c r="O172" i="7"/>
  <c r="Z171" i="7"/>
  <c r="V171" i="7"/>
  <c r="R171" i="7"/>
  <c r="O171" i="7"/>
  <c r="Z170" i="7"/>
  <c r="V170" i="7"/>
  <c r="R170" i="7"/>
  <c r="O170" i="7"/>
  <c r="Z169" i="7"/>
  <c r="V169" i="7"/>
  <c r="R169" i="7"/>
  <c r="O169" i="7"/>
  <c r="Z168" i="7"/>
  <c r="V168" i="7"/>
  <c r="R168" i="7"/>
  <c r="O168" i="7"/>
  <c r="Z167" i="7"/>
  <c r="V167" i="7"/>
  <c r="R167" i="7"/>
  <c r="O167" i="7"/>
  <c r="Z166" i="7"/>
  <c r="V166" i="7"/>
  <c r="R166" i="7"/>
  <c r="O166" i="7"/>
  <c r="Z165" i="7"/>
  <c r="V165" i="7"/>
  <c r="R165" i="7"/>
  <c r="O165" i="7"/>
  <c r="Z164" i="7"/>
  <c r="V164" i="7"/>
  <c r="R164" i="7"/>
  <c r="O164" i="7"/>
  <c r="Z163" i="7"/>
  <c r="V163" i="7"/>
  <c r="R163" i="7"/>
  <c r="O163" i="7"/>
  <c r="Z162" i="7"/>
  <c r="V162" i="7"/>
  <c r="R162" i="7"/>
  <c r="O162" i="7"/>
  <c r="Z161" i="7"/>
  <c r="V161" i="7"/>
  <c r="R161" i="7"/>
  <c r="O161" i="7"/>
  <c r="Z160" i="7"/>
  <c r="V160" i="7"/>
  <c r="R160" i="7"/>
  <c r="O160" i="7"/>
  <c r="Z159" i="7"/>
  <c r="V159" i="7"/>
  <c r="R159" i="7"/>
  <c r="O159" i="7"/>
  <c r="Z158" i="7"/>
  <c r="V158" i="7"/>
  <c r="R158" i="7"/>
  <c r="O158" i="7"/>
  <c r="Z157" i="7"/>
  <c r="V157" i="7"/>
  <c r="R157" i="7"/>
  <c r="O157" i="7"/>
  <c r="Z156" i="7"/>
  <c r="V156" i="7"/>
  <c r="R156" i="7"/>
  <c r="O156" i="7"/>
  <c r="Z155" i="7"/>
  <c r="V155" i="7"/>
  <c r="R155" i="7"/>
  <c r="O155" i="7"/>
  <c r="Z154" i="7"/>
  <c r="V154" i="7"/>
  <c r="R154" i="7"/>
  <c r="O154" i="7"/>
  <c r="Z153" i="7"/>
  <c r="V153" i="7"/>
  <c r="R153" i="7"/>
  <c r="O153" i="7"/>
  <c r="Z152" i="7"/>
  <c r="V152" i="7"/>
  <c r="R152" i="7"/>
  <c r="O152" i="7"/>
  <c r="Z151" i="7"/>
  <c r="V151" i="7"/>
  <c r="R151" i="7"/>
  <c r="O151" i="7"/>
  <c r="Z150" i="7"/>
  <c r="V150" i="7"/>
  <c r="R150" i="7"/>
  <c r="O150" i="7"/>
  <c r="Z149" i="7"/>
  <c r="V149" i="7"/>
  <c r="R149" i="7"/>
  <c r="O149" i="7"/>
  <c r="Z148" i="7"/>
  <c r="V148" i="7"/>
  <c r="R148" i="7"/>
  <c r="O148" i="7"/>
  <c r="Z147" i="7"/>
  <c r="V147" i="7"/>
  <c r="R147" i="7"/>
  <c r="O147" i="7"/>
  <c r="Z146" i="7"/>
  <c r="V146" i="7"/>
  <c r="R146" i="7"/>
  <c r="O146" i="7"/>
  <c r="Z145" i="7"/>
  <c r="V145" i="7"/>
  <c r="R145" i="7"/>
  <c r="O145" i="7"/>
  <c r="Z144" i="7"/>
  <c r="V144" i="7"/>
  <c r="R144" i="7"/>
  <c r="O144" i="7"/>
  <c r="Z143" i="7"/>
  <c r="V143" i="7"/>
  <c r="R143" i="7"/>
  <c r="O143" i="7"/>
  <c r="Z142" i="7"/>
  <c r="V142" i="7"/>
  <c r="R142" i="7"/>
  <c r="O142" i="7"/>
  <c r="Z141" i="7"/>
  <c r="V141" i="7"/>
  <c r="R141" i="7"/>
  <c r="O141" i="7"/>
  <c r="Z140" i="7"/>
  <c r="V140" i="7"/>
  <c r="R140" i="7"/>
  <c r="O140" i="7"/>
  <c r="Z139" i="7"/>
  <c r="V139" i="7"/>
  <c r="R139" i="7"/>
  <c r="O139" i="7"/>
  <c r="Z138" i="7"/>
  <c r="V138" i="7"/>
  <c r="R138" i="7"/>
  <c r="O138" i="7"/>
  <c r="Z137" i="7"/>
  <c r="V137" i="7"/>
  <c r="R137" i="7"/>
  <c r="O137" i="7"/>
  <c r="Z136" i="7"/>
  <c r="V136" i="7"/>
  <c r="R136" i="7"/>
  <c r="O136" i="7"/>
  <c r="Z135" i="7"/>
  <c r="V135" i="7"/>
  <c r="R135" i="7"/>
  <c r="O135" i="7"/>
  <c r="Z134" i="7"/>
  <c r="V134" i="7"/>
  <c r="R134" i="7"/>
  <c r="O134" i="7"/>
  <c r="Z133" i="7"/>
  <c r="V133" i="7"/>
  <c r="R133" i="7"/>
  <c r="O133" i="7"/>
  <c r="Z132" i="7"/>
  <c r="V132" i="7"/>
  <c r="R132" i="7"/>
  <c r="O132" i="7"/>
  <c r="Z131" i="7"/>
  <c r="V131" i="7"/>
  <c r="R131" i="7"/>
  <c r="O131" i="7"/>
  <c r="Z130" i="7"/>
  <c r="V130" i="7"/>
  <c r="R130" i="7"/>
  <c r="O130" i="7"/>
  <c r="Z129" i="7"/>
  <c r="V129" i="7"/>
  <c r="R129" i="7"/>
  <c r="O129" i="7"/>
  <c r="Z128" i="7"/>
  <c r="V128" i="7"/>
  <c r="R128" i="7"/>
  <c r="O128" i="7"/>
  <c r="Z127" i="7"/>
  <c r="V127" i="7"/>
  <c r="R127" i="7"/>
  <c r="O127" i="7"/>
  <c r="Z126" i="7"/>
  <c r="V126" i="7"/>
  <c r="R126" i="7"/>
  <c r="O126" i="7"/>
  <c r="Z125" i="7"/>
  <c r="V125" i="7"/>
  <c r="R125" i="7"/>
  <c r="O125" i="7"/>
  <c r="Z124" i="7"/>
  <c r="V124" i="7"/>
  <c r="R124" i="7"/>
  <c r="O124" i="7"/>
  <c r="Z123" i="7"/>
  <c r="V123" i="7"/>
  <c r="R123" i="7"/>
  <c r="O123" i="7"/>
  <c r="Z122" i="7"/>
  <c r="V122" i="7"/>
  <c r="R122" i="7"/>
  <c r="O122" i="7"/>
  <c r="Z121" i="7"/>
  <c r="V121" i="7"/>
  <c r="R121" i="7"/>
  <c r="O121" i="7"/>
  <c r="Z120" i="7"/>
  <c r="V120" i="7"/>
  <c r="R120" i="7"/>
  <c r="O120" i="7"/>
  <c r="Z119" i="7"/>
  <c r="V119" i="7"/>
  <c r="R119" i="7"/>
  <c r="O119" i="7"/>
  <c r="Z118" i="7"/>
  <c r="V118" i="7"/>
  <c r="R118" i="7"/>
  <c r="O118" i="7"/>
  <c r="Z117" i="7"/>
  <c r="V117" i="7"/>
  <c r="R117" i="7"/>
  <c r="O117" i="7"/>
  <c r="Z116" i="7"/>
  <c r="V116" i="7"/>
  <c r="R116" i="7"/>
  <c r="O116" i="7"/>
  <c r="Z115" i="7"/>
  <c r="V115" i="7"/>
  <c r="R115" i="7"/>
  <c r="O115" i="7"/>
  <c r="Z114" i="7"/>
  <c r="V114" i="7"/>
  <c r="R114" i="7"/>
  <c r="O114" i="7"/>
  <c r="Z113" i="7"/>
  <c r="V113" i="7"/>
  <c r="R113" i="7"/>
  <c r="O113" i="7"/>
  <c r="Z112" i="7"/>
  <c r="V112" i="7"/>
  <c r="R112" i="7"/>
  <c r="O112" i="7"/>
  <c r="Z111" i="7"/>
  <c r="V111" i="7"/>
  <c r="R111" i="7"/>
  <c r="O111" i="7"/>
  <c r="Z110" i="7"/>
  <c r="V110" i="7"/>
  <c r="R110" i="7"/>
  <c r="O110" i="7"/>
  <c r="Z109" i="7"/>
  <c r="V109" i="7"/>
  <c r="R109" i="7"/>
  <c r="O109" i="7"/>
  <c r="Z108" i="7"/>
  <c r="V108" i="7"/>
  <c r="R108" i="7"/>
  <c r="O108" i="7"/>
  <c r="Z107" i="7"/>
  <c r="V107" i="7"/>
  <c r="R107" i="7"/>
  <c r="O107" i="7"/>
  <c r="Z106" i="7"/>
  <c r="V106" i="7"/>
  <c r="R106" i="7"/>
  <c r="O106" i="7"/>
  <c r="Z105" i="7"/>
  <c r="V105" i="7"/>
  <c r="R105" i="7"/>
  <c r="O105" i="7"/>
  <c r="Z104" i="7"/>
  <c r="V104" i="7"/>
  <c r="R104" i="7"/>
  <c r="O104" i="7"/>
  <c r="Z103" i="7"/>
  <c r="V103" i="7"/>
  <c r="R103" i="7"/>
  <c r="O103" i="7"/>
  <c r="Z102" i="7"/>
  <c r="V102" i="7"/>
  <c r="R102" i="7"/>
  <c r="O102" i="7"/>
  <c r="Z101" i="7"/>
  <c r="V101" i="7"/>
  <c r="R101" i="7"/>
  <c r="O101" i="7"/>
  <c r="Z100" i="7"/>
  <c r="V100" i="7"/>
  <c r="R100" i="7"/>
  <c r="O100" i="7"/>
  <c r="Z99" i="7"/>
  <c r="V99" i="7"/>
  <c r="R99" i="7"/>
  <c r="O99" i="7"/>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193" i="4" l="1"/>
  <c r="S179" i="4"/>
  <c r="S246" i="4"/>
  <c r="S176" i="4"/>
  <c r="S39" i="4"/>
  <c r="S184" i="4"/>
  <c r="S205" i="4"/>
  <c r="S190" i="4"/>
  <c r="S63" i="4"/>
  <c r="S237" i="4"/>
  <c r="S189" i="4"/>
  <c r="S60" i="4"/>
  <c r="S200" i="4"/>
  <c r="S188" i="4"/>
  <c r="S186" i="4"/>
  <c r="S175" i="4"/>
  <c r="S194" i="4"/>
  <c r="S228" i="4"/>
  <c r="S182" i="4"/>
  <c r="S191" i="4"/>
  <c r="S177" i="4"/>
  <c r="S178" i="4"/>
  <c r="S106" i="4"/>
  <c r="S285" i="4"/>
  <c r="S297" i="4"/>
  <c r="S263" i="4"/>
  <c r="S197" i="4"/>
  <c r="S195" i="4"/>
  <c r="S198" i="4"/>
  <c r="S40" i="4"/>
  <c r="S275" i="4"/>
  <c r="S196" i="4"/>
  <c r="S181" i="4"/>
  <c r="S192" i="4"/>
  <c r="S89" i="4"/>
  <c r="S199" i="4"/>
  <c r="S47" i="4"/>
  <c r="S227" i="4"/>
  <c r="S35" i="4"/>
  <c r="S274" i="4"/>
  <c r="S241" i="4"/>
  <c r="S278" i="4"/>
  <c r="S282" i="4"/>
  <c r="S168" i="4"/>
  <c r="S240" i="4"/>
  <c r="S50" i="4"/>
  <c r="S243" i="4"/>
  <c r="S283" i="4"/>
  <c r="S92" i="4"/>
  <c r="S163" i="4"/>
  <c r="S217" i="4"/>
  <c r="S75" i="4"/>
  <c r="S74" i="4"/>
  <c r="S62" i="4"/>
  <c r="S46" i="4"/>
  <c r="S77" i="4"/>
  <c r="S5" i="4"/>
  <c r="S267" i="4"/>
  <c r="S265" i="4"/>
  <c r="S142" i="4"/>
  <c r="S96" i="4"/>
  <c r="S279" i="4"/>
  <c r="S247" i="4"/>
  <c r="S78" i="4"/>
  <c r="S208" i="4"/>
  <c r="S187" i="4"/>
  <c r="S93" i="4"/>
  <c r="S64" i="4"/>
  <c r="S32" i="4"/>
  <c r="S125" i="4"/>
  <c r="S287" i="4"/>
  <c r="S183" i="4"/>
  <c r="S218" i="4"/>
  <c r="S295" i="4"/>
  <c r="S307" i="4"/>
  <c r="S298" i="4"/>
  <c r="S252" i="4"/>
  <c r="S119" i="4"/>
  <c r="S171" i="4"/>
  <c r="S109" i="4"/>
  <c r="S303" i="4"/>
  <c r="S233" i="4"/>
  <c r="S68" i="4"/>
  <c r="S253" i="4"/>
  <c r="S268" i="4"/>
  <c r="S251" i="4"/>
  <c r="S222" i="4"/>
  <c r="S108" i="4"/>
  <c r="S146" i="4"/>
  <c r="S215" i="4"/>
  <c r="S301" i="4"/>
  <c r="S289" i="4"/>
  <c r="S288" i="4"/>
  <c r="S140" i="4"/>
  <c r="S61" i="4"/>
  <c r="S157" i="4"/>
  <c r="S150" i="4"/>
  <c r="S154" i="4"/>
  <c r="S238" i="4"/>
  <c r="S100" i="4"/>
  <c r="S138" i="4"/>
  <c r="S88" i="4"/>
  <c r="S123" i="4"/>
  <c r="S76" i="4"/>
  <c r="S31" i="4"/>
  <c r="S137" i="4"/>
  <c r="S225" i="4"/>
  <c r="S105" i="4"/>
  <c r="S259" i="4"/>
  <c r="S260" i="4"/>
  <c r="S51" i="4"/>
  <c r="S12" i="4"/>
  <c r="S286" i="4"/>
  <c r="S130" i="4"/>
  <c r="S99" i="4"/>
  <c r="S133" i="4"/>
  <c r="S262" i="4"/>
  <c r="S159" i="4"/>
  <c r="S53" i="4"/>
  <c r="S149" i="4"/>
  <c r="S71" i="4"/>
  <c r="S256" i="4"/>
  <c r="S158" i="4"/>
  <c r="S69" i="4"/>
  <c r="S302" i="4"/>
  <c r="S219" i="4"/>
  <c r="S304" i="4"/>
  <c r="S220" i="4"/>
  <c r="S87" i="4"/>
  <c r="S120" i="4"/>
  <c r="S85" i="4"/>
  <c r="S44" i="4"/>
  <c r="S167" i="4"/>
  <c r="S139" i="4"/>
  <c r="S116" i="4"/>
  <c r="S67" i="4"/>
  <c r="S134" i="4"/>
  <c r="S223" i="4"/>
  <c r="S144" i="4"/>
  <c r="S206" i="4"/>
  <c r="S308" i="4"/>
  <c r="S230" i="4"/>
  <c r="S284" i="4"/>
  <c r="S141" i="4"/>
  <c r="S151" i="4"/>
  <c r="S112" i="4"/>
  <c r="S273" i="4"/>
  <c r="S84" i="4"/>
  <c r="S83" i="4"/>
  <c r="S82" i="4"/>
  <c r="S136" i="4"/>
  <c r="S242" i="4"/>
  <c r="S90" i="4"/>
  <c r="S270" i="4"/>
  <c r="S10" i="4"/>
  <c r="S98" i="4"/>
  <c r="S207" i="4"/>
  <c r="S42" i="4"/>
  <c r="S296" i="4"/>
  <c r="S245" i="4"/>
  <c r="S115" i="4"/>
  <c r="S236" i="4"/>
  <c r="S129" i="4"/>
  <c r="S216" i="4"/>
  <c r="S58" i="4"/>
  <c r="S127" i="4"/>
  <c r="S244" i="4"/>
  <c r="S235" i="4"/>
  <c r="S255" i="4"/>
  <c r="S290" i="4"/>
  <c r="S113" i="4"/>
  <c r="S232" i="4"/>
  <c r="S103" i="4"/>
  <c r="S25" i="4"/>
  <c r="S172" i="4"/>
  <c r="S234" i="4"/>
  <c r="S306" i="4"/>
  <c r="S148" i="4"/>
  <c r="S28" i="4"/>
  <c r="S248" i="4"/>
  <c r="S117" i="4"/>
  <c r="S211" i="4"/>
  <c r="S95" i="4"/>
  <c r="S214" i="4"/>
  <c r="S164" i="4"/>
  <c r="S3" i="4"/>
  <c r="S239" i="4"/>
  <c r="S277" i="4"/>
  <c r="S4" i="4"/>
  <c r="S24" i="4"/>
  <c r="S43" i="4"/>
  <c r="S49" i="4"/>
  <c r="S66" i="4"/>
  <c r="S249" i="4"/>
  <c r="S126" i="4"/>
  <c r="S7" i="4"/>
  <c r="S165" i="4"/>
  <c r="S132" i="4"/>
  <c r="S180" i="4"/>
  <c r="S209" i="4"/>
  <c r="S156" i="4"/>
  <c r="S86" i="4"/>
  <c r="S29" i="4"/>
  <c r="S55" i="4"/>
  <c r="S169" i="4"/>
  <c r="S9" i="4"/>
  <c r="S8" i="4"/>
  <c r="S16" i="4"/>
  <c r="S20" i="4"/>
  <c r="S18" i="4"/>
  <c r="S19" i="4"/>
  <c r="S6" i="4"/>
  <c r="S79" i="4"/>
  <c r="S305" i="4"/>
  <c r="S292" i="4"/>
  <c r="S23" i="4"/>
  <c r="S94" i="4"/>
  <c r="S11" i="4"/>
  <c r="S22" i="4"/>
  <c r="S27" i="4"/>
  <c r="S54" i="4"/>
  <c r="S14" i="4"/>
  <c r="S170" i="4"/>
  <c r="S231" i="4"/>
  <c r="S33" i="4"/>
  <c r="S13" i="4"/>
  <c r="S21" i="4"/>
  <c r="S15" i="4"/>
  <c r="S17" i="4"/>
  <c r="S37" i="4"/>
  <c r="S261" i="4"/>
  <c r="S160" i="4"/>
  <c r="S91" i="4"/>
  <c r="S101" i="4"/>
  <c r="S30" i="4"/>
  <c r="S161" i="4"/>
  <c r="S26" i="4"/>
  <c r="S45" i="4"/>
  <c r="S114" i="4"/>
  <c r="S162" i="4"/>
  <c r="S34" i="4"/>
  <c r="S81" i="4"/>
  <c r="S122" i="4"/>
  <c r="S107" i="4"/>
  <c r="S229" i="4"/>
  <c r="S124" i="4"/>
  <c r="S110" i="4"/>
  <c r="S202" i="4"/>
  <c r="S121" i="4"/>
  <c r="S73" i="4"/>
  <c r="S80" i="4"/>
  <c r="S145" i="4"/>
  <c r="S281" i="4"/>
  <c r="S38" i="4"/>
  <c r="S272" i="4"/>
  <c r="S2" i="4"/>
  <c r="S226" i="4"/>
  <c r="S36" i="4"/>
  <c r="S257" i="4"/>
  <c r="S276" i="4"/>
  <c r="S250" i="4"/>
  <c r="S118" i="4"/>
  <c r="S41" i="4"/>
  <c r="S166" i="4"/>
  <c r="S224" i="4"/>
  <c r="S254" i="4"/>
  <c r="S155" i="4"/>
  <c r="S65" i="4"/>
  <c r="S269" i="4"/>
  <c r="S266" i="4"/>
  <c r="S212" i="4"/>
  <c r="S294" i="4"/>
  <c r="S280" i="4"/>
  <c r="S213" i="4"/>
  <c r="S174" i="4"/>
  <c r="S97" i="4"/>
  <c r="S147" i="4"/>
  <c r="S152" i="4"/>
  <c r="S299" i="4"/>
  <c r="S153" i="4"/>
  <c r="S173" i="4"/>
  <c r="S300" i="4"/>
  <c r="S201" i="4"/>
  <c r="S70" i="4"/>
  <c r="S185" i="4"/>
  <c r="S291" i="4"/>
  <c r="S204" i="4"/>
  <c r="S135" i="4"/>
  <c r="S221" i="4"/>
  <c r="S59" i="4"/>
  <c r="S293" i="4"/>
  <c r="S52" i="4"/>
  <c r="S203" i="4"/>
  <c r="S128" i="4"/>
  <c r="S102" i="4"/>
  <c r="S143" i="4"/>
  <c r="S72" i="4"/>
  <c r="S57" i="4"/>
  <c r="S271" i="4"/>
  <c r="S258" i="4"/>
  <c r="S131" i="4"/>
  <c r="S48" i="4"/>
  <c r="S56" i="4"/>
  <c r="S264" i="4"/>
  <c r="S104" i="4"/>
  <c r="S111" i="4"/>
  <c r="S210" i="4"/>
  <c r="P193" i="4"/>
  <c r="P179" i="4"/>
  <c r="P246" i="4"/>
  <c r="P176" i="4"/>
  <c r="P39" i="4"/>
  <c r="P184" i="4"/>
  <c r="P205" i="4"/>
  <c r="P190" i="4"/>
  <c r="P63" i="4"/>
  <c r="P237" i="4"/>
  <c r="P189" i="4"/>
  <c r="P60" i="4"/>
  <c r="P200" i="4"/>
  <c r="P188" i="4"/>
  <c r="P186" i="4"/>
  <c r="P175" i="4"/>
  <c r="P194" i="4"/>
  <c r="P228" i="4"/>
  <c r="P182" i="4"/>
  <c r="P191" i="4"/>
  <c r="P177" i="4"/>
  <c r="P178" i="4"/>
  <c r="P106" i="4"/>
  <c r="P285" i="4"/>
  <c r="P297" i="4"/>
  <c r="P263" i="4"/>
  <c r="P197" i="4"/>
  <c r="P195" i="4"/>
  <c r="P198" i="4"/>
  <c r="P40" i="4"/>
  <c r="P275" i="4"/>
  <c r="P196" i="4"/>
  <c r="P181" i="4"/>
  <c r="P192" i="4"/>
  <c r="P89" i="4"/>
  <c r="P199" i="4"/>
  <c r="P47" i="4"/>
  <c r="P227" i="4"/>
  <c r="P35" i="4"/>
  <c r="P274" i="4"/>
  <c r="P241" i="4"/>
  <c r="P278" i="4"/>
  <c r="P282" i="4"/>
  <c r="P168" i="4"/>
  <c r="P240" i="4"/>
  <c r="P50" i="4"/>
  <c r="P243" i="4"/>
  <c r="P283" i="4"/>
  <c r="P92" i="4"/>
  <c r="P163" i="4"/>
  <c r="P217" i="4"/>
  <c r="P75" i="4"/>
  <c r="P74" i="4"/>
  <c r="P62" i="4"/>
  <c r="P46" i="4"/>
  <c r="P77" i="4"/>
  <c r="P5" i="4"/>
  <c r="P267" i="4"/>
  <c r="P265" i="4"/>
  <c r="P142" i="4"/>
  <c r="P96" i="4"/>
  <c r="P279" i="4"/>
  <c r="P247" i="4"/>
  <c r="P78" i="4"/>
  <c r="P208" i="4"/>
  <c r="P187" i="4"/>
  <c r="P93" i="4"/>
  <c r="P64" i="4"/>
  <c r="P32" i="4"/>
  <c r="P125" i="4"/>
  <c r="P287" i="4"/>
  <c r="P183" i="4"/>
  <c r="P218" i="4"/>
  <c r="P295" i="4"/>
  <c r="P307" i="4"/>
  <c r="P298" i="4"/>
  <c r="P252" i="4"/>
  <c r="P119" i="4"/>
  <c r="P171" i="4"/>
  <c r="P109" i="4"/>
  <c r="P303" i="4"/>
  <c r="P233" i="4"/>
  <c r="P68" i="4"/>
  <c r="P253" i="4"/>
  <c r="P268" i="4"/>
  <c r="P251" i="4"/>
  <c r="P222" i="4"/>
  <c r="P108" i="4"/>
  <c r="P146" i="4"/>
  <c r="P215" i="4"/>
  <c r="P301" i="4"/>
  <c r="P289" i="4"/>
  <c r="P288" i="4"/>
  <c r="P140" i="4"/>
  <c r="P61" i="4"/>
  <c r="P157" i="4"/>
  <c r="P150" i="4"/>
  <c r="P154" i="4"/>
  <c r="P238" i="4"/>
  <c r="P100" i="4"/>
  <c r="P138" i="4"/>
  <c r="P88" i="4"/>
  <c r="P123" i="4"/>
  <c r="P76" i="4"/>
  <c r="P31" i="4"/>
  <c r="P137" i="4"/>
  <c r="P225" i="4"/>
  <c r="P105" i="4"/>
  <c r="P259" i="4"/>
  <c r="P260" i="4"/>
  <c r="P51" i="4"/>
  <c r="P12" i="4"/>
  <c r="P286" i="4"/>
  <c r="P130" i="4"/>
  <c r="P99" i="4"/>
  <c r="P133" i="4"/>
  <c r="P262" i="4"/>
  <c r="P159" i="4"/>
  <c r="P53" i="4"/>
  <c r="P149" i="4"/>
  <c r="P71" i="4"/>
  <c r="P256" i="4"/>
  <c r="P158" i="4"/>
  <c r="P69" i="4"/>
  <c r="P302" i="4"/>
  <c r="P219" i="4"/>
  <c r="P304" i="4"/>
  <c r="P220" i="4"/>
  <c r="P87" i="4"/>
  <c r="P120" i="4"/>
  <c r="P85" i="4"/>
  <c r="P44" i="4"/>
  <c r="P167" i="4"/>
  <c r="P139" i="4"/>
  <c r="P116" i="4"/>
  <c r="P67" i="4"/>
  <c r="P134" i="4"/>
  <c r="P223" i="4"/>
  <c r="P144" i="4"/>
  <c r="P206" i="4"/>
  <c r="P308" i="4"/>
  <c r="P230" i="4"/>
  <c r="P284" i="4"/>
  <c r="P141" i="4"/>
  <c r="P151" i="4"/>
  <c r="P112" i="4"/>
  <c r="P273" i="4"/>
  <c r="P84" i="4"/>
  <c r="P83" i="4"/>
  <c r="P82" i="4"/>
  <c r="P136" i="4"/>
  <c r="P242" i="4"/>
  <c r="P90" i="4"/>
  <c r="P270" i="4"/>
  <c r="P10" i="4"/>
  <c r="P98" i="4"/>
  <c r="P207" i="4"/>
  <c r="P42" i="4"/>
  <c r="P296" i="4"/>
  <c r="P245" i="4"/>
  <c r="P115" i="4"/>
  <c r="P236" i="4"/>
  <c r="P129" i="4"/>
  <c r="P216" i="4"/>
  <c r="P58" i="4"/>
  <c r="P127" i="4"/>
  <c r="P244" i="4"/>
  <c r="P235" i="4"/>
  <c r="P255" i="4"/>
  <c r="P290" i="4"/>
  <c r="P113" i="4"/>
  <c r="P232" i="4"/>
  <c r="P103" i="4"/>
  <c r="P25" i="4"/>
  <c r="P172" i="4"/>
  <c r="P234" i="4"/>
  <c r="P306" i="4"/>
  <c r="P148" i="4"/>
  <c r="P28" i="4"/>
  <c r="P248" i="4"/>
  <c r="P117" i="4"/>
  <c r="P211" i="4"/>
  <c r="P95" i="4"/>
  <c r="P214" i="4"/>
  <c r="P164" i="4"/>
  <c r="P3" i="4"/>
  <c r="P239" i="4"/>
  <c r="P277" i="4"/>
  <c r="P4" i="4"/>
  <c r="P24" i="4"/>
  <c r="P43" i="4"/>
  <c r="P49" i="4"/>
  <c r="P66" i="4"/>
  <c r="P249" i="4"/>
  <c r="P126" i="4"/>
  <c r="P7" i="4"/>
  <c r="P165" i="4"/>
  <c r="P132" i="4"/>
  <c r="P180" i="4"/>
  <c r="P209" i="4"/>
  <c r="P156" i="4"/>
  <c r="P86" i="4"/>
  <c r="P29" i="4"/>
  <c r="P55" i="4"/>
  <c r="P169" i="4"/>
  <c r="P9" i="4"/>
  <c r="P8" i="4"/>
  <c r="P16" i="4"/>
  <c r="P20" i="4"/>
  <c r="P18" i="4"/>
  <c r="P19" i="4"/>
  <c r="P6" i="4"/>
  <c r="P79" i="4"/>
  <c r="P305" i="4"/>
  <c r="P292" i="4"/>
  <c r="P23" i="4"/>
  <c r="P94" i="4"/>
  <c r="P11" i="4"/>
  <c r="P22" i="4"/>
  <c r="P27" i="4"/>
  <c r="P54" i="4"/>
  <c r="P14" i="4"/>
  <c r="P170" i="4"/>
  <c r="P231" i="4"/>
  <c r="P33" i="4"/>
  <c r="P13" i="4"/>
  <c r="P21" i="4"/>
  <c r="P15" i="4"/>
  <c r="P17" i="4"/>
  <c r="P37" i="4"/>
  <c r="P261" i="4"/>
  <c r="P160" i="4"/>
  <c r="P91" i="4"/>
  <c r="P101" i="4"/>
  <c r="P30" i="4"/>
  <c r="P161" i="4"/>
  <c r="P26" i="4"/>
  <c r="P45" i="4"/>
  <c r="P114" i="4"/>
  <c r="P162" i="4"/>
  <c r="P34" i="4"/>
  <c r="P81" i="4"/>
  <c r="P122" i="4"/>
  <c r="P107" i="4"/>
  <c r="P229" i="4"/>
  <c r="P124" i="4"/>
  <c r="P110" i="4"/>
  <c r="P202" i="4"/>
  <c r="P121" i="4"/>
  <c r="P73" i="4"/>
  <c r="P80" i="4"/>
  <c r="P145" i="4"/>
  <c r="P281" i="4"/>
  <c r="P38" i="4"/>
  <c r="P272" i="4"/>
  <c r="P2" i="4"/>
  <c r="P226" i="4"/>
  <c r="P36" i="4"/>
  <c r="P257" i="4"/>
  <c r="P276" i="4"/>
  <c r="P250" i="4"/>
  <c r="P118" i="4"/>
  <c r="P41" i="4"/>
  <c r="P166" i="4"/>
  <c r="P224" i="4"/>
  <c r="P254" i="4"/>
  <c r="P155" i="4"/>
  <c r="P65" i="4"/>
  <c r="P269" i="4"/>
  <c r="P266" i="4"/>
  <c r="P212" i="4"/>
  <c r="P294" i="4"/>
  <c r="P280" i="4"/>
  <c r="P213" i="4"/>
  <c r="P174" i="4"/>
  <c r="P97" i="4"/>
  <c r="P147" i="4"/>
  <c r="P152" i="4"/>
  <c r="P299" i="4"/>
  <c r="P153" i="4"/>
  <c r="P173" i="4"/>
  <c r="P300" i="4"/>
  <c r="P201" i="4"/>
  <c r="P70" i="4"/>
  <c r="P185" i="4"/>
  <c r="P291" i="4"/>
  <c r="P204" i="4"/>
  <c r="P135" i="4"/>
  <c r="P221" i="4"/>
  <c r="P59" i="4"/>
  <c r="P293" i="4"/>
  <c r="P52" i="4"/>
  <c r="P203" i="4"/>
  <c r="P128" i="4"/>
  <c r="P102" i="4"/>
  <c r="P143" i="4"/>
  <c r="P72" i="4"/>
  <c r="P57" i="4"/>
  <c r="P271" i="4"/>
  <c r="P258" i="4"/>
  <c r="P131" i="4"/>
  <c r="P48" i="4"/>
  <c r="P56" i="4"/>
  <c r="P264" i="4"/>
  <c r="P104" i="4"/>
  <c r="P111" i="4"/>
  <c r="P210" i="4"/>
  <c r="L193" i="4"/>
  <c r="L179" i="4"/>
  <c r="H179" i="4" s="1"/>
  <c r="L246" i="4"/>
  <c r="L176" i="4"/>
  <c r="L39" i="4"/>
  <c r="L184" i="4"/>
  <c r="L205" i="4"/>
  <c r="L190" i="4"/>
  <c r="L63" i="4"/>
  <c r="L237" i="4"/>
  <c r="H237" i="4" s="1"/>
  <c r="L189" i="4"/>
  <c r="L60" i="4"/>
  <c r="L200" i="4"/>
  <c r="L188" i="4"/>
  <c r="L186" i="4"/>
  <c r="L175" i="4"/>
  <c r="L194" i="4"/>
  <c r="L228" i="4"/>
  <c r="H228" i="4" s="1"/>
  <c r="L182" i="4"/>
  <c r="L191" i="4"/>
  <c r="L177" i="4"/>
  <c r="L178" i="4"/>
  <c r="L106" i="4"/>
  <c r="L285" i="4"/>
  <c r="L297" i="4"/>
  <c r="L263" i="4"/>
  <c r="H263" i="4" s="1"/>
  <c r="L197" i="4"/>
  <c r="L195" i="4"/>
  <c r="L198" i="4"/>
  <c r="L40" i="4"/>
  <c r="L275" i="4"/>
  <c r="L196" i="4"/>
  <c r="L181" i="4"/>
  <c r="L192" i="4"/>
  <c r="H192" i="4" s="1"/>
  <c r="L89" i="4"/>
  <c r="L199" i="4"/>
  <c r="L47" i="4"/>
  <c r="L227" i="4"/>
  <c r="L35" i="4"/>
  <c r="L274" i="4"/>
  <c r="L241" i="4"/>
  <c r="L278" i="4"/>
  <c r="H278" i="4" s="1"/>
  <c r="L282" i="4"/>
  <c r="L168" i="4"/>
  <c r="L240" i="4"/>
  <c r="L50" i="4"/>
  <c r="L243" i="4"/>
  <c r="L283" i="4"/>
  <c r="L92" i="4"/>
  <c r="L163" i="4"/>
  <c r="H163" i="4" s="1"/>
  <c r="L217" i="4"/>
  <c r="L75" i="4"/>
  <c r="L74" i="4"/>
  <c r="L62" i="4"/>
  <c r="L46" i="4"/>
  <c r="L77" i="4"/>
  <c r="L5" i="4"/>
  <c r="L267" i="4"/>
  <c r="H267" i="4" s="1"/>
  <c r="L265" i="4"/>
  <c r="L142" i="4"/>
  <c r="L96" i="4"/>
  <c r="L279" i="4"/>
  <c r="L247" i="4"/>
  <c r="L78" i="4"/>
  <c r="L208" i="4"/>
  <c r="L187" i="4"/>
  <c r="H187" i="4" s="1"/>
  <c r="L93" i="4"/>
  <c r="L64" i="4"/>
  <c r="L32" i="4"/>
  <c r="L125" i="4"/>
  <c r="L287" i="4"/>
  <c r="L183" i="4"/>
  <c r="L218" i="4"/>
  <c r="L295" i="4"/>
  <c r="H295" i="4" s="1"/>
  <c r="L307" i="4"/>
  <c r="L298" i="4"/>
  <c r="L252" i="4"/>
  <c r="L119" i="4"/>
  <c r="L171" i="4"/>
  <c r="L109" i="4"/>
  <c r="L303" i="4"/>
  <c r="L233" i="4"/>
  <c r="H233" i="4" s="1"/>
  <c r="L68" i="4"/>
  <c r="L253" i="4"/>
  <c r="L268" i="4"/>
  <c r="L251" i="4"/>
  <c r="L222" i="4"/>
  <c r="L108" i="4"/>
  <c r="L146" i="4"/>
  <c r="L215" i="4"/>
  <c r="H215" i="4" s="1"/>
  <c r="L301" i="4"/>
  <c r="L289" i="4"/>
  <c r="L288" i="4"/>
  <c r="L140" i="4"/>
  <c r="L61" i="4"/>
  <c r="L157" i="4"/>
  <c r="L150" i="4"/>
  <c r="L154" i="4"/>
  <c r="H154" i="4" s="1"/>
  <c r="L238" i="4"/>
  <c r="L100" i="4"/>
  <c r="L138" i="4"/>
  <c r="L88" i="4"/>
  <c r="L123" i="4"/>
  <c r="L76" i="4"/>
  <c r="L31" i="4"/>
  <c r="L137" i="4"/>
  <c r="H137" i="4" s="1"/>
  <c r="L225" i="4"/>
  <c r="L105" i="4"/>
  <c r="L259" i="4"/>
  <c r="L260" i="4"/>
  <c r="L51" i="4"/>
  <c r="L12" i="4"/>
  <c r="L286" i="4"/>
  <c r="L130" i="4"/>
  <c r="H130" i="4" s="1"/>
  <c r="L99" i="4"/>
  <c r="L133" i="4"/>
  <c r="L262" i="4"/>
  <c r="L159" i="4"/>
  <c r="L53" i="4"/>
  <c r="L149" i="4"/>
  <c r="L71" i="4"/>
  <c r="L256" i="4"/>
  <c r="H256" i="4" s="1"/>
  <c r="L158" i="4"/>
  <c r="L69" i="4"/>
  <c r="L302" i="4"/>
  <c r="L219" i="4"/>
  <c r="L304" i="4"/>
  <c r="L220" i="4"/>
  <c r="L87" i="4"/>
  <c r="L120" i="4"/>
  <c r="H120" i="4" s="1"/>
  <c r="L85" i="4"/>
  <c r="L44" i="4"/>
  <c r="L167" i="4"/>
  <c r="L139" i="4"/>
  <c r="L116" i="4"/>
  <c r="L67" i="4"/>
  <c r="L134" i="4"/>
  <c r="L223" i="4"/>
  <c r="H223" i="4" s="1"/>
  <c r="L144" i="4"/>
  <c r="L206" i="4"/>
  <c r="L308" i="4"/>
  <c r="L230" i="4"/>
  <c r="L284" i="4"/>
  <c r="L141" i="4"/>
  <c r="L151" i="4"/>
  <c r="L112" i="4"/>
  <c r="H112" i="4" s="1"/>
  <c r="L273" i="4"/>
  <c r="L84" i="4"/>
  <c r="L83" i="4"/>
  <c r="L82" i="4"/>
  <c r="L136" i="4"/>
  <c r="L242" i="4"/>
  <c r="L90" i="4"/>
  <c r="L270" i="4"/>
  <c r="H270" i="4" s="1"/>
  <c r="L10" i="4"/>
  <c r="L98" i="4"/>
  <c r="L207" i="4"/>
  <c r="L42" i="4"/>
  <c r="L296" i="4"/>
  <c r="L245" i="4"/>
  <c r="L115" i="4"/>
  <c r="L236" i="4"/>
  <c r="H236" i="4" s="1"/>
  <c r="L129" i="4"/>
  <c r="L216" i="4"/>
  <c r="L58" i="4"/>
  <c r="L127" i="4"/>
  <c r="L244" i="4"/>
  <c r="L235" i="4"/>
  <c r="L255" i="4"/>
  <c r="L290" i="4"/>
  <c r="H290" i="4" s="1"/>
  <c r="L113" i="4"/>
  <c r="L232" i="4"/>
  <c r="L103" i="4"/>
  <c r="L25" i="4"/>
  <c r="L172" i="4"/>
  <c r="L234" i="4"/>
  <c r="L306" i="4"/>
  <c r="L148" i="4"/>
  <c r="H148" i="4" s="1"/>
  <c r="L28" i="4"/>
  <c r="L248" i="4"/>
  <c r="L117" i="4"/>
  <c r="L211" i="4"/>
  <c r="L95" i="4"/>
  <c r="L214" i="4"/>
  <c r="L164" i="4"/>
  <c r="L3" i="4"/>
  <c r="H3" i="4" s="1"/>
  <c r="L239" i="4"/>
  <c r="L277" i="4"/>
  <c r="L4" i="4"/>
  <c r="L24" i="4"/>
  <c r="L43" i="4"/>
  <c r="L49" i="4"/>
  <c r="L66" i="4"/>
  <c r="L249" i="4"/>
  <c r="H249" i="4" s="1"/>
  <c r="L126" i="4"/>
  <c r="L7" i="4"/>
  <c r="L165" i="4"/>
  <c r="L132" i="4"/>
  <c r="L180" i="4"/>
  <c r="L209" i="4"/>
  <c r="L156" i="4"/>
  <c r="L86" i="4"/>
  <c r="H86" i="4" s="1"/>
  <c r="L29" i="4"/>
  <c r="L55" i="4"/>
  <c r="L169" i="4"/>
  <c r="L9" i="4"/>
  <c r="L8" i="4"/>
  <c r="L16" i="4"/>
  <c r="L20" i="4"/>
  <c r="L18" i="4"/>
  <c r="H18" i="4" s="1"/>
  <c r="L19" i="4"/>
  <c r="L6" i="4"/>
  <c r="L79" i="4"/>
  <c r="L305" i="4"/>
  <c r="L292" i="4"/>
  <c r="L23" i="4"/>
  <c r="L94" i="4"/>
  <c r="L11" i="4"/>
  <c r="H11" i="4" s="1"/>
  <c r="L22" i="4"/>
  <c r="L27" i="4"/>
  <c r="L54" i="4"/>
  <c r="L14" i="4"/>
  <c r="L170" i="4"/>
  <c r="L231" i="4"/>
  <c r="L33" i="4"/>
  <c r="L13" i="4"/>
  <c r="H13" i="4" s="1"/>
  <c r="L21" i="4"/>
  <c r="L15" i="4"/>
  <c r="L17" i="4"/>
  <c r="L37" i="4"/>
  <c r="L261" i="4"/>
  <c r="L160" i="4"/>
  <c r="L91" i="4"/>
  <c r="L101" i="4"/>
  <c r="H101" i="4" s="1"/>
  <c r="L30" i="4"/>
  <c r="L161" i="4"/>
  <c r="L26" i="4"/>
  <c r="L45" i="4"/>
  <c r="L114" i="4"/>
  <c r="L162" i="4"/>
  <c r="L34" i="4"/>
  <c r="L81" i="4"/>
  <c r="H81" i="4" s="1"/>
  <c r="L122" i="4"/>
  <c r="L107" i="4"/>
  <c r="L229" i="4"/>
  <c r="L124" i="4"/>
  <c r="L110" i="4"/>
  <c r="L202" i="4"/>
  <c r="L121" i="4"/>
  <c r="L73" i="4"/>
  <c r="H73" i="4" s="1"/>
  <c r="L80" i="4"/>
  <c r="L145" i="4"/>
  <c r="L281" i="4"/>
  <c r="L38" i="4"/>
  <c r="L272" i="4"/>
  <c r="L2" i="4"/>
  <c r="L226" i="4"/>
  <c r="L36" i="4"/>
  <c r="H36" i="4" s="1"/>
  <c r="L257" i="4"/>
  <c r="L276" i="4"/>
  <c r="L250" i="4"/>
  <c r="L118" i="4"/>
  <c r="L41" i="4"/>
  <c r="L166" i="4"/>
  <c r="L224" i="4"/>
  <c r="L254" i="4"/>
  <c r="H254" i="4" s="1"/>
  <c r="L155" i="4"/>
  <c r="L65" i="4"/>
  <c r="L269" i="4"/>
  <c r="L266" i="4"/>
  <c r="L212" i="4"/>
  <c r="L294" i="4"/>
  <c r="L280" i="4"/>
  <c r="L213" i="4"/>
  <c r="H213" i="4" s="1"/>
  <c r="L174" i="4"/>
  <c r="L97" i="4"/>
  <c r="L147" i="4"/>
  <c r="L152" i="4"/>
  <c r="L299" i="4"/>
  <c r="L153" i="4"/>
  <c r="L173" i="4"/>
  <c r="L300" i="4"/>
  <c r="H300" i="4" s="1"/>
  <c r="L201" i="4"/>
  <c r="L70" i="4"/>
  <c r="L185" i="4"/>
  <c r="L291" i="4"/>
  <c r="L204" i="4"/>
  <c r="L135" i="4"/>
  <c r="L221" i="4"/>
  <c r="L59" i="4"/>
  <c r="H59" i="4" s="1"/>
  <c r="L293" i="4"/>
  <c r="L52" i="4"/>
  <c r="L203" i="4"/>
  <c r="L128" i="4"/>
  <c r="L102" i="4"/>
  <c r="L143" i="4"/>
  <c r="L72" i="4"/>
  <c r="L57" i="4"/>
  <c r="H57" i="4" s="1"/>
  <c r="L271" i="4"/>
  <c r="L258" i="4"/>
  <c r="L131" i="4"/>
  <c r="L48" i="4"/>
  <c r="L56" i="4"/>
  <c r="L264" i="4"/>
  <c r="L104" i="4"/>
  <c r="L111" i="4"/>
  <c r="H111" i="4" s="1"/>
  <c r="L210" i="4"/>
  <c r="K193" i="4"/>
  <c r="K179" i="4"/>
  <c r="K246" i="4"/>
  <c r="K176" i="4"/>
  <c r="K39" i="4"/>
  <c r="K184" i="4"/>
  <c r="K205" i="4"/>
  <c r="G205" i="4" s="1"/>
  <c r="K190" i="4"/>
  <c r="K63" i="4"/>
  <c r="K237" i="4"/>
  <c r="K189" i="4"/>
  <c r="K60" i="4"/>
  <c r="K200" i="4"/>
  <c r="K188" i="4"/>
  <c r="K186" i="4"/>
  <c r="G186" i="4" s="1"/>
  <c r="K175" i="4"/>
  <c r="K194" i="4"/>
  <c r="K228" i="4"/>
  <c r="K182" i="4"/>
  <c r="K191" i="4"/>
  <c r="K177" i="4"/>
  <c r="K178" i="4"/>
  <c r="K106" i="4"/>
  <c r="G106" i="4" s="1"/>
  <c r="K285" i="4"/>
  <c r="K297" i="4"/>
  <c r="K263" i="4"/>
  <c r="K197" i="4"/>
  <c r="K195" i="4"/>
  <c r="K198" i="4"/>
  <c r="K40" i="4"/>
  <c r="K275" i="4"/>
  <c r="G275" i="4" s="1"/>
  <c r="K196" i="4"/>
  <c r="K181" i="4"/>
  <c r="K192" i="4"/>
  <c r="K89" i="4"/>
  <c r="K199" i="4"/>
  <c r="K47" i="4"/>
  <c r="K227" i="4"/>
  <c r="K35" i="4"/>
  <c r="G35" i="4" s="1"/>
  <c r="K274" i="4"/>
  <c r="K241" i="4"/>
  <c r="K278" i="4"/>
  <c r="K282" i="4"/>
  <c r="K168" i="4"/>
  <c r="K240" i="4"/>
  <c r="K50" i="4"/>
  <c r="K243" i="4"/>
  <c r="G243" i="4" s="1"/>
  <c r="K283" i="4"/>
  <c r="K92" i="4"/>
  <c r="K163" i="4"/>
  <c r="K217" i="4"/>
  <c r="K75" i="4"/>
  <c r="K74" i="4"/>
  <c r="K62" i="4"/>
  <c r="K46" i="4"/>
  <c r="G46" i="4" s="1"/>
  <c r="K77" i="4"/>
  <c r="K5" i="4"/>
  <c r="K267" i="4"/>
  <c r="K265" i="4"/>
  <c r="K142" i="4"/>
  <c r="K96" i="4"/>
  <c r="K279" i="4"/>
  <c r="K247" i="4"/>
  <c r="G247" i="4" s="1"/>
  <c r="K78" i="4"/>
  <c r="K208" i="4"/>
  <c r="K187" i="4"/>
  <c r="K93" i="4"/>
  <c r="K64" i="4"/>
  <c r="K32" i="4"/>
  <c r="K125" i="4"/>
  <c r="K287" i="4"/>
  <c r="G287" i="4" s="1"/>
  <c r="K183" i="4"/>
  <c r="K218" i="4"/>
  <c r="K295" i="4"/>
  <c r="K307" i="4"/>
  <c r="K298" i="4"/>
  <c r="K252" i="4"/>
  <c r="K119" i="4"/>
  <c r="K171" i="4"/>
  <c r="G171" i="4" s="1"/>
  <c r="K109" i="4"/>
  <c r="K303" i="4"/>
  <c r="K233" i="4"/>
  <c r="K68" i="4"/>
  <c r="K253" i="4"/>
  <c r="K268" i="4"/>
  <c r="K251" i="4"/>
  <c r="K222" i="4"/>
  <c r="G222" i="4" s="1"/>
  <c r="K108" i="4"/>
  <c r="K146" i="4"/>
  <c r="K215" i="4"/>
  <c r="K301" i="4"/>
  <c r="K289" i="4"/>
  <c r="K288" i="4"/>
  <c r="K140" i="4"/>
  <c r="K61" i="4"/>
  <c r="G61" i="4" s="1"/>
  <c r="K157" i="4"/>
  <c r="K150" i="4"/>
  <c r="K154" i="4"/>
  <c r="K238" i="4"/>
  <c r="K100" i="4"/>
  <c r="K138" i="4"/>
  <c r="K88" i="4"/>
  <c r="K123" i="4"/>
  <c r="G123" i="4" s="1"/>
  <c r="K76" i="4"/>
  <c r="K31" i="4"/>
  <c r="K137" i="4"/>
  <c r="K225" i="4"/>
  <c r="K105" i="4"/>
  <c r="K259" i="4"/>
  <c r="K260" i="4"/>
  <c r="K51" i="4"/>
  <c r="G51" i="4" s="1"/>
  <c r="K12" i="4"/>
  <c r="K286" i="4"/>
  <c r="K130" i="4"/>
  <c r="K99" i="4"/>
  <c r="K133" i="4"/>
  <c r="K262" i="4"/>
  <c r="K159" i="4"/>
  <c r="K53" i="4"/>
  <c r="G53" i="4" s="1"/>
  <c r="K149" i="4"/>
  <c r="K71" i="4"/>
  <c r="K256" i="4"/>
  <c r="K158" i="4"/>
  <c r="K69" i="4"/>
  <c r="K302" i="4"/>
  <c r="K219" i="4"/>
  <c r="K304" i="4"/>
  <c r="G304" i="4" s="1"/>
  <c r="K220" i="4"/>
  <c r="K87" i="4"/>
  <c r="K120" i="4"/>
  <c r="K85" i="4"/>
  <c r="K44" i="4"/>
  <c r="K167" i="4"/>
  <c r="K139" i="4"/>
  <c r="K116" i="4"/>
  <c r="G116" i="4" s="1"/>
  <c r="K67" i="4"/>
  <c r="K134" i="4"/>
  <c r="K223" i="4"/>
  <c r="K144" i="4"/>
  <c r="K206" i="4"/>
  <c r="K308" i="4"/>
  <c r="K230" i="4"/>
  <c r="K284" i="4"/>
  <c r="G284" i="4" s="1"/>
  <c r="K141" i="4"/>
  <c r="K151" i="4"/>
  <c r="K112" i="4"/>
  <c r="K273" i="4"/>
  <c r="K84" i="4"/>
  <c r="K83" i="4"/>
  <c r="K82" i="4"/>
  <c r="K136" i="4"/>
  <c r="G136" i="4" s="1"/>
  <c r="K242" i="4"/>
  <c r="K90" i="4"/>
  <c r="K270" i="4"/>
  <c r="K10" i="4"/>
  <c r="K98" i="4"/>
  <c r="K207" i="4"/>
  <c r="K42" i="4"/>
  <c r="K296" i="4"/>
  <c r="G296" i="4" s="1"/>
  <c r="K245" i="4"/>
  <c r="K115" i="4"/>
  <c r="K236" i="4"/>
  <c r="K129" i="4"/>
  <c r="K216" i="4"/>
  <c r="K58" i="4"/>
  <c r="K127" i="4"/>
  <c r="K244" i="4"/>
  <c r="G244" i="4" s="1"/>
  <c r="K235" i="4"/>
  <c r="K255" i="4"/>
  <c r="K290" i="4"/>
  <c r="K113" i="4"/>
  <c r="K232" i="4"/>
  <c r="K103" i="4"/>
  <c r="K25" i="4"/>
  <c r="K172" i="4"/>
  <c r="G172" i="4" s="1"/>
  <c r="K234" i="4"/>
  <c r="K306" i="4"/>
  <c r="K148" i="4"/>
  <c r="K28" i="4"/>
  <c r="K248" i="4"/>
  <c r="K117" i="4"/>
  <c r="K211" i="4"/>
  <c r="K95" i="4"/>
  <c r="G95" i="4" s="1"/>
  <c r="K214" i="4"/>
  <c r="K164" i="4"/>
  <c r="K3" i="4"/>
  <c r="K239" i="4"/>
  <c r="K277" i="4"/>
  <c r="K4" i="4"/>
  <c r="K24" i="4"/>
  <c r="K43" i="4"/>
  <c r="G43" i="4" s="1"/>
  <c r="K49" i="4"/>
  <c r="K66" i="4"/>
  <c r="K249" i="4"/>
  <c r="K126" i="4"/>
  <c r="K7" i="4"/>
  <c r="K165" i="4"/>
  <c r="K132" i="4"/>
  <c r="K180" i="4"/>
  <c r="G180" i="4" s="1"/>
  <c r="K209" i="4"/>
  <c r="K156" i="4"/>
  <c r="K86" i="4"/>
  <c r="K29" i="4"/>
  <c r="K55" i="4"/>
  <c r="K169" i="4"/>
  <c r="K9" i="4"/>
  <c r="K8" i="4"/>
  <c r="G8" i="4" s="1"/>
  <c r="K16" i="4"/>
  <c r="K20" i="4"/>
  <c r="K18" i="4"/>
  <c r="K19" i="4"/>
  <c r="K6" i="4"/>
  <c r="K79" i="4"/>
  <c r="K305" i="4"/>
  <c r="K292" i="4"/>
  <c r="G292" i="4" s="1"/>
  <c r="K23" i="4"/>
  <c r="K94" i="4"/>
  <c r="K11" i="4"/>
  <c r="K22" i="4"/>
  <c r="K27" i="4"/>
  <c r="K54" i="4"/>
  <c r="K14" i="4"/>
  <c r="K170" i="4"/>
  <c r="G170" i="4" s="1"/>
  <c r="K231" i="4"/>
  <c r="K33" i="4"/>
  <c r="K13" i="4"/>
  <c r="K21" i="4"/>
  <c r="K15" i="4"/>
  <c r="K17" i="4"/>
  <c r="K37" i="4"/>
  <c r="K261" i="4"/>
  <c r="G261" i="4" s="1"/>
  <c r="K160" i="4"/>
  <c r="K91" i="4"/>
  <c r="K101" i="4"/>
  <c r="K30" i="4"/>
  <c r="K161" i="4"/>
  <c r="K26" i="4"/>
  <c r="K45" i="4"/>
  <c r="K114" i="4"/>
  <c r="G114" i="4" s="1"/>
  <c r="K162" i="4"/>
  <c r="K34" i="4"/>
  <c r="K81" i="4"/>
  <c r="K122" i="4"/>
  <c r="K107" i="4"/>
  <c r="K229" i="4"/>
  <c r="K124" i="4"/>
  <c r="K110" i="4"/>
  <c r="G110" i="4" s="1"/>
  <c r="K202" i="4"/>
  <c r="K121" i="4"/>
  <c r="K73" i="4"/>
  <c r="K80" i="4"/>
  <c r="K145" i="4"/>
  <c r="K281" i="4"/>
  <c r="K38" i="4"/>
  <c r="K272" i="4"/>
  <c r="G272" i="4" s="1"/>
  <c r="K2" i="4"/>
  <c r="K226" i="4"/>
  <c r="K36" i="4"/>
  <c r="K257" i="4"/>
  <c r="K276" i="4"/>
  <c r="K250" i="4"/>
  <c r="K118" i="4"/>
  <c r="K41" i="4"/>
  <c r="G41" i="4" s="1"/>
  <c r="K166" i="4"/>
  <c r="K224" i="4"/>
  <c r="K254" i="4"/>
  <c r="K155" i="4"/>
  <c r="K65" i="4"/>
  <c r="K269" i="4"/>
  <c r="K266" i="4"/>
  <c r="K212" i="4"/>
  <c r="G212" i="4" s="1"/>
  <c r="K294" i="4"/>
  <c r="K280" i="4"/>
  <c r="K213" i="4"/>
  <c r="K174" i="4"/>
  <c r="K97" i="4"/>
  <c r="K147" i="4"/>
  <c r="K152" i="4"/>
  <c r="K299" i="4"/>
  <c r="G299" i="4" s="1"/>
  <c r="K153" i="4"/>
  <c r="K173" i="4"/>
  <c r="K300" i="4"/>
  <c r="K201" i="4"/>
  <c r="K70" i="4"/>
  <c r="K185" i="4"/>
  <c r="K291" i="4"/>
  <c r="K204" i="4"/>
  <c r="G204" i="4" s="1"/>
  <c r="K135" i="4"/>
  <c r="K221" i="4"/>
  <c r="K59" i="4"/>
  <c r="K293" i="4"/>
  <c r="K52" i="4"/>
  <c r="K203" i="4"/>
  <c r="K128" i="4"/>
  <c r="K102" i="4"/>
  <c r="G102" i="4" s="1"/>
  <c r="K143" i="4"/>
  <c r="K72" i="4"/>
  <c r="K57" i="4"/>
  <c r="K271" i="4"/>
  <c r="K258" i="4"/>
  <c r="K131" i="4"/>
  <c r="K48" i="4"/>
  <c r="K56" i="4"/>
  <c r="G56" i="4" s="1"/>
  <c r="K264" i="4"/>
  <c r="K104" i="4"/>
  <c r="K111" i="4"/>
  <c r="K210" i="4"/>
  <c r="W193" i="4"/>
  <c r="W179" i="4"/>
  <c r="W246" i="4"/>
  <c r="W176" i="4"/>
  <c r="W39" i="4"/>
  <c r="W184" i="4"/>
  <c r="W205" i="4"/>
  <c r="W190" i="4"/>
  <c r="W63" i="4"/>
  <c r="W237" i="4"/>
  <c r="W189" i="4"/>
  <c r="W60" i="4"/>
  <c r="W200" i="4"/>
  <c r="W188" i="4"/>
  <c r="W186" i="4"/>
  <c r="W175" i="4"/>
  <c r="W194" i="4"/>
  <c r="W228" i="4"/>
  <c r="W182" i="4"/>
  <c r="W191" i="4"/>
  <c r="W177" i="4"/>
  <c r="W178" i="4"/>
  <c r="W106" i="4"/>
  <c r="W285" i="4"/>
  <c r="W297" i="4"/>
  <c r="W263" i="4"/>
  <c r="W197" i="4"/>
  <c r="W195" i="4"/>
  <c r="W198" i="4"/>
  <c r="W40" i="4"/>
  <c r="W275" i="4"/>
  <c r="W196" i="4"/>
  <c r="W181" i="4"/>
  <c r="W192" i="4"/>
  <c r="W89" i="4"/>
  <c r="W199" i="4"/>
  <c r="W47" i="4"/>
  <c r="W227" i="4"/>
  <c r="W35" i="4"/>
  <c r="W274" i="4"/>
  <c r="W241" i="4"/>
  <c r="W278" i="4"/>
  <c r="W282" i="4"/>
  <c r="W168" i="4"/>
  <c r="W240" i="4"/>
  <c r="W50" i="4"/>
  <c r="W243" i="4"/>
  <c r="W283" i="4"/>
  <c r="W92" i="4"/>
  <c r="W163" i="4"/>
  <c r="W217" i="4"/>
  <c r="W75" i="4"/>
  <c r="W74" i="4"/>
  <c r="W62" i="4"/>
  <c r="W46" i="4"/>
  <c r="W77" i="4"/>
  <c r="W5" i="4"/>
  <c r="W267" i="4"/>
  <c r="W265" i="4"/>
  <c r="W142" i="4"/>
  <c r="W96" i="4"/>
  <c r="W279" i="4"/>
  <c r="W247" i="4"/>
  <c r="W78" i="4"/>
  <c r="W208" i="4"/>
  <c r="W187" i="4"/>
  <c r="W93" i="4"/>
  <c r="W64" i="4"/>
  <c r="W32" i="4"/>
  <c r="W125" i="4"/>
  <c r="W287" i="4"/>
  <c r="W183" i="4"/>
  <c r="W218" i="4"/>
  <c r="W295" i="4"/>
  <c r="W307" i="4"/>
  <c r="W298" i="4"/>
  <c r="W252" i="4"/>
  <c r="W119" i="4"/>
  <c r="W171" i="4"/>
  <c r="W109" i="4"/>
  <c r="W303" i="4"/>
  <c r="W233" i="4"/>
  <c r="W68" i="4"/>
  <c r="W253" i="4"/>
  <c r="W268" i="4"/>
  <c r="W251" i="4"/>
  <c r="W222" i="4"/>
  <c r="W108" i="4"/>
  <c r="W146" i="4"/>
  <c r="W215" i="4"/>
  <c r="W301" i="4"/>
  <c r="W289" i="4"/>
  <c r="W288" i="4"/>
  <c r="W140" i="4"/>
  <c r="W61" i="4"/>
  <c r="W157" i="4"/>
  <c r="W150" i="4"/>
  <c r="W154" i="4"/>
  <c r="W238" i="4"/>
  <c r="W100" i="4"/>
  <c r="W138" i="4"/>
  <c r="W88" i="4"/>
  <c r="W123" i="4"/>
  <c r="W76" i="4"/>
  <c r="W31" i="4"/>
  <c r="W137" i="4"/>
  <c r="W225" i="4"/>
  <c r="W105" i="4"/>
  <c r="W259" i="4"/>
  <c r="W260" i="4"/>
  <c r="W51" i="4"/>
  <c r="W12" i="4"/>
  <c r="W286" i="4"/>
  <c r="W130" i="4"/>
  <c r="W99" i="4"/>
  <c r="W133" i="4"/>
  <c r="W262" i="4"/>
  <c r="W159" i="4"/>
  <c r="W53" i="4"/>
  <c r="W149" i="4"/>
  <c r="W71" i="4"/>
  <c r="W256" i="4"/>
  <c r="W158" i="4"/>
  <c r="W69" i="4"/>
  <c r="W302" i="4"/>
  <c r="W219" i="4"/>
  <c r="W304" i="4"/>
  <c r="W220" i="4"/>
  <c r="W87" i="4"/>
  <c r="W120" i="4"/>
  <c r="W85" i="4"/>
  <c r="W44" i="4"/>
  <c r="W167" i="4"/>
  <c r="W139" i="4"/>
  <c r="W116" i="4"/>
  <c r="W67" i="4"/>
  <c r="W134" i="4"/>
  <c r="W223" i="4"/>
  <c r="W144" i="4"/>
  <c r="W206" i="4"/>
  <c r="W308" i="4"/>
  <c r="W230" i="4"/>
  <c r="W284" i="4"/>
  <c r="W141" i="4"/>
  <c r="W151" i="4"/>
  <c r="W112" i="4"/>
  <c r="W273" i="4"/>
  <c r="W84" i="4"/>
  <c r="W83" i="4"/>
  <c r="W82" i="4"/>
  <c r="W136" i="4"/>
  <c r="W242" i="4"/>
  <c r="W90" i="4"/>
  <c r="W270" i="4"/>
  <c r="W10" i="4"/>
  <c r="W98" i="4"/>
  <c r="W207" i="4"/>
  <c r="W42" i="4"/>
  <c r="W296" i="4"/>
  <c r="W245" i="4"/>
  <c r="W115" i="4"/>
  <c r="W236" i="4"/>
  <c r="W129" i="4"/>
  <c r="W216" i="4"/>
  <c r="W58" i="4"/>
  <c r="W127" i="4"/>
  <c r="W244" i="4"/>
  <c r="W235" i="4"/>
  <c r="W255" i="4"/>
  <c r="W290" i="4"/>
  <c r="W113" i="4"/>
  <c r="W232" i="4"/>
  <c r="W103" i="4"/>
  <c r="W25" i="4"/>
  <c r="W172" i="4"/>
  <c r="W234" i="4"/>
  <c r="W306" i="4"/>
  <c r="W148" i="4"/>
  <c r="W28" i="4"/>
  <c r="W248" i="4"/>
  <c r="W117" i="4"/>
  <c r="W211" i="4"/>
  <c r="W95" i="4"/>
  <c r="W214" i="4"/>
  <c r="W164" i="4"/>
  <c r="W3" i="4"/>
  <c r="W239" i="4"/>
  <c r="W277" i="4"/>
  <c r="W4" i="4"/>
  <c r="W24" i="4"/>
  <c r="W43" i="4"/>
  <c r="W49" i="4"/>
  <c r="W66" i="4"/>
  <c r="W249" i="4"/>
  <c r="W126" i="4"/>
  <c r="W7" i="4"/>
  <c r="W165" i="4"/>
  <c r="W132" i="4"/>
  <c r="W180" i="4"/>
  <c r="W209" i="4"/>
  <c r="W156" i="4"/>
  <c r="W86" i="4"/>
  <c r="W29" i="4"/>
  <c r="W55" i="4"/>
  <c r="W169" i="4"/>
  <c r="W9" i="4"/>
  <c r="W8" i="4"/>
  <c r="W16" i="4"/>
  <c r="W20" i="4"/>
  <c r="W18" i="4"/>
  <c r="W19" i="4"/>
  <c r="W6" i="4"/>
  <c r="W79" i="4"/>
  <c r="W305" i="4"/>
  <c r="W292" i="4"/>
  <c r="W23" i="4"/>
  <c r="W94" i="4"/>
  <c r="W11" i="4"/>
  <c r="W22" i="4"/>
  <c r="W27" i="4"/>
  <c r="W54" i="4"/>
  <c r="W14" i="4"/>
  <c r="W170" i="4"/>
  <c r="W231" i="4"/>
  <c r="W33" i="4"/>
  <c r="W13" i="4"/>
  <c r="W21" i="4"/>
  <c r="W15" i="4"/>
  <c r="W17" i="4"/>
  <c r="W37" i="4"/>
  <c r="W261" i="4"/>
  <c r="W160" i="4"/>
  <c r="W91" i="4"/>
  <c r="W101" i="4"/>
  <c r="W30" i="4"/>
  <c r="W161" i="4"/>
  <c r="W26" i="4"/>
  <c r="W45" i="4"/>
  <c r="W114" i="4"/>
  <c r="W162" i="4"/>
  <c r="W34" i="4"/>
  <c r="W81" i="4"/>
  <c r="W122" i="4"/>
  <c r="W107" i="4"/>
  <c r="W229" i="4"/>
  <c r="W124" i="4"/>
  <c r="W110" i="4"/>
  <c r="W202" i="4"/>
  <c r="W121" i="4"/>
  <c r="W73" i="4"/>
  <c r="W80" i="4"/>
  <c r="W145" i="4"/>
  <c r="W281" i="4"/>
  <c r="W38" i="4"/>
  <c r="W272" i="4"/>
  <c r="W2" i="4"/>
  <c r="W226" i="4"/>
  <c r="W36" i="4"/>
  <c r="W257" i="4"/>
  <c r="W276" i="4"/>
  <c r="W250" i="4"/>
  <c r="W118" i="4"/>
  <c r="W41" i="4"/>
  <c r="W166" i="4"/>
  <c r="W224" i="4"/>
  <c r="W254" i="4"/>
  <c r="W155" i="4"/>
  <c r="W65" i="4"/>
  <c r="W269" i="4"/>
  <c r="W266" i="4"/>
  <c r="W212" i="4"/>
  <c r="W294" i="4"/>
  <c r="W280" i="4"/>
  <c r="W213" i="4"/>
  <c r="W174" i="4"/>
  <c r="W97" i="4"/>
  <c r="W147" i="4"/>
  <c r="W152" i="4"/>
  <c r="W299" i="4"/>
  <c r="W153" i="4"/>
  <c r="W173" i="4"/>
  <c r="W300" i="4"/>
  <c r="W201" i="4"/>
  <c r="W70" i="4"/>
  <c r="W185" i="4"/>
  <c r="W291" i="4"/>
  <c r="W204" i="4"/>
  <c r="W135" i="4"/>
  <c r="W221" i="4"/>
  <c r="W59" i="4"/>
  <c r="W293" i="4"/>
  <c r="W52" i="4"/>
  <c r="W203" i="4"/>
  <c r="W128" i="4"/>
  <c r="W102" i="4"/>
  <c r="W143" i="4"/>
  <c r="W72" i="4"/>
  <c r="W57" i="4"/>
  <c r="W271" i="4"/>
  <c r="W258" i="4"/>
  <c r="W131" i="4"/>
  <c r="W48" i="4"/>
  <c r="W56" i="4"/>
  <c r="W264" i="4"/>
  <c r="W104" i="4"/>
  <c r="W111" i="4"/>
  <c r="W210" i="4"/>
  <c r="I193" i="4"/>
  <c r="I179" i="4"/>
  <c r="I246" i="4"/>
  <c r="I176" i="4"/>
  <c r="I39" i="4"/>
  <c r="I184" i="4"/>
  <c r="I205" i="4"/>
  <c r="I190" i="4"/>
  <c r="I63" i="4"/>
  <c r="I237" i="4"/>
  <c r="I189" i="4"/>
  <c r="I60" i="4"/>
  <c r="I200" i="4"/>
  <c r="I188" i="4"/>
  <c r="I186" i="4"/>
  <c r="I175" i="4"/>
  <c r="I194" i="4"/>
  <c r="I228" i="4"/>
  <c r="I182" i="4"/>
  <c r="I191" i="4"/>
  <c r="I177" i="4"/>
  <c r="I178" i="4"/>
  <c r="I106" i="4"/>
  <c r="I285" i="4"/>
  <c r="I297" i="4"/>
  <c r="I263" i="4"/>
  <c r="I197" i="4"/>
  <c r="I195" i="4"/>
  <c r="I198" i="4"/>
  <c r="I40" i="4"/>
  <c r="I275" i="4"/>
  <c r="I196" i="4"/>
  <c r="I181" i="4"/>
  <c r="I192" i="4"/>
  <c r="I89" i="4"/>
  <c r="I199" i="4"/>
  <c r="I47" i="4"/>
  <c r="I227" i="4"/>
  <c r="I35" i="4"/>
  <c r="I274" i="4"/>
  <c r="I241" i="4"/>
  <c r="I278" i="4"/>
  <c r="I282" i="4"/>
  <c r="I168" i="4"/>
  <c r="I240" i="4"/>
  <c r="I50" i="4"/>
  <c r="I243" i="4"/>
  <c r="I283" i="4"/>
  <c r="I92" i="4"/>
  <c r="I163" i="4"/>
  <c r="I217" i="4"/>
  <c r="I75" i="4"/>
  <c r="I74" i="4"/>
  <c r="I62" i="4"/>
  <c r="I46" i="4"/>
  <c r="I77" i="4"/>
  <c r="I5" i="4"/>
  <c r="I267" i="4"/>
  <c r="I265" i="4"/>
  <c r="I142" i="4"/>
  <c r="I96" i="4"/>
  <c r="I279" i="4"/>
  <c r="I247" i="4"/>
  <c r="I78" i="4"/>
  <c r="I208" i="4"/>
  <c r="I187" i="4"/>
  <c r="I93" i="4"/>
  <c r="I64" i="4"/>
  <c r="I32" i="4"/>
  <c r="I125" i="4"/>
  <c r="I287" i="4"/>
  <c r="I183" i="4"/>
  <c r="I218" i="4"/>
  <c r="I295" i="4"/>
  <c r="I307" i="4"/>
  <c r="I298" i="4"/>
  <c r="I252" i="4"/>
  <c r="I119" i="4"/>
  <c r="I171" i="4"/>
  <c r="I109" i="4"/>
  <c r="I303" i="4"/>
  <c r="I233" i="4"/>
  <c r="I68" i="4"/>
  <c r="I253" i="4"/>
  <c r="I268" i="4"/>
  <c r="I251" i="4"/>
  <c r="I222" i="4"/>
  <c r="I108" i="4"/>
  <c r="I146" i="4"/>
  <c r="I215" i="4"/>
  <c r="I301" i="4"/>
  <c r="I289" i="4"/>
  <c r="I288" i="4"/>
  <c r="I140" i="4"/>
  <c r="I61" i="4"/>
  <c r="I157" i="4"/>
  <c r="I150" i="4"/>
  <c r="I154" i="4"/>
  <c r="I238" i="4"/>
  <c r="I100" i="4"/>
  <c r="I138" i="4"/>
  <c r="I88" i="4"/>
  <c r="I123" i="4"/>
  <c r="I76" i="4"/>
  <c r="I31" i="4"/>
  <c r="I137" i="4"/>
  <c r="I225" i="4"/>
  <c r="I105" i="4"/>
  <c r="I259" i="4"/>
  <c r="I260" i="4"/>
  <c r="I51" i="4"/>
  <c r="I12" i="4"/>
  <c r="I286" i="4"/>
  <c r="I130" i="4"/>
  <c r="I99" i="4"/>
  <c r="I133" i="4"/>
  <c r="I262" i="4"/>
  <c r="I159" i="4"/>
  <c r="I53" i="4"/>
  <c r="I149" i="4"/>
  <c r="I71" i="4"/>
  <c r="I256" i="4"/>
  <c r="I158" i="4"/>
  <c r="I69" i="4"/>
  <c r="I302" i="4"/>
  <c r="I219" i="4"/>
  <c r="I304" i="4"/>
  <c r="I220" i="4"/>
  <c r="I87" i="4"/>
  <c r="I120" i="4"/>
  <c r="I85" i="4"/>
  <c r="I44" i="4"/>
  <c r="I167" i="4"/>
  <c r="I139" i="4"/>
  <c r="I116" i="4"/>
  <c r="I67" i="4"/>
  <c r="I134" i="4"/>
  <c r="I223" i="4"/>
  <c r="I144" i="4"/>
  <c r="I206" i="4"/>
  <c r="I308" i="4"/>
  <c r="I230" i="4"/>
  <c r="I284" i="4"/>
  <c r="I141" i="4"/>
  <c r="I151" i="4"/>
  <c r="I112" i="4"/>
  <c r="I273" i="4"/>
  <c r="I84" i="4"/>
  <c r="I83" i="4"/>
  <c r="I82" i="4"/>
  <c r="I136" i="4"/>
  <c r="I242" i="4"/>
  <c r="I90" i="4"/>
  <c r="I270" i="4"/>
  <c r="I10" i="4"/>
  <c r="I98" i="4"/>
  <c r="I207" i="4"/>
  <c r="I42" i="4"/>
  <c r="I296" i="4"/>
  <c r="I245" i="4"/>
  <c r="I115" i="4"/>
  <c r="I236" i="4"/>
  <c r="I129" i="4"/>
  <c r="I216" i="4"/>
  <c r="I58" i="4"/>
  <c r="I127" i="4"/>
  <c r="I244" i="4"/>
  <c r="I235" i="4"/>
  <c r="I255" i="4"/>
  <c r="I290" i="4"/>
  <c r="I113" i="4"/>
  <c r="I232" i="4"/>
  <c r="I103" i="4"/>
  <c r="I25" i="4"/>
  <c r="I172" i="4"/>
  <c r="I234" i="4"/>
  <c r="I306" i="4"/>
  <c r="I148" i="4"/>
  <c r="I28" i="4"/>
  <c r="I248" i="4"/>
  <c r="I117" i="4"/>
  <c r="I211" i="4"/>
  <c r="I95" i="4"/>
  <c r="I214" i="4"/>
  <c r="I164" i="4"/>
  <c r="I3" i="4"/>
  <c r="I239" i="4"/>
  <c r="I277" i="4"/>
  <c r="I4" i="4"/>
  <c r="I24" i="4"/>
  <c r="I43" i="4"/>
  <c r="I49" i="4"/>
  <c r="I66" i="4"/>
  <c r="I249" i="4"/>
  <c r="I126" i="4"/>
  <c r="I7" i="4"/>
  <c r="I165" i="4"/>
  <c r="I132" i="4"/>
  <c r="I180" i="4"/>
  <c r="I209" i="4"/>
  <c r="I156" i="4"/>
  <c r="I86" i="4"/>
  <c r="I29" i="4"/>
  <c r="I55" i="4"/>
  <c r="I169" i="4"/>
  <c r="I9" i="4"/>
  <c r="I8" i="4"/>
  <c r="I16" i="4"/>
  <c r="I20" i="4"/>
  <c r="I18" i="4"/>
  <c r="I19" i="4"/>
  <c r="I6" i="4"/>
  <c r="I79" i="4"/>
  <c r="I305" i="4"/>
  <c r="I292" i="4"/>
  <c r="I23" i="4"/>
  <c r="I94" i="4"/>
  <c r="I11" i="4"/>
  <c r="I22" i="4"/>
  <c r="I27" i="4"/>
  <c r="I54" i="4"/>
  <c r="I14" i="4"/>
  <c r="I170" i="4"/>
  <c r="I231" i="4"/>
  <c r="I33" i="4"/>
  <c r="I13" i="4"/>
  <c r="I21" i="4"/>
  <c r="I15" i="4"/>
  <c r="I17" i="4"/>
  <c r="I37" i="4"/>
  <c r="I261" i="4"/>
  <c r="I160" i="4"/>
  <c r="I91" i="4"/>
  <c r="I101" i="4"/>
  <c r="I30" i="4"/>
  <c r="I161" i="4"/>
  <c r="I26" i="4"/>
  <c r="I45" i="4"/>
  <c r="I114" i="4"/>
  <c r="I162" i="4"/>
  <c r="I34" i="4"/>
  <c r="I81" i="4"/>
  <c r="I122" i="4"/>
  <c r="I107" i="4"/>
  <c r="I229" i="4"/>
  <c r="I124" i="4"/>
  <c r="I110" i="4"/>
  <c r="I202" i="4"/>
  <c r="I121" i="4"/>
  <c r="I73" i="4"/>
  <c r="I80" i="4"/>
  <c r="I145" i="4"/>
  <c r="I281" i="4"/>
  <c r="I38" i="4"/>
  <c r="I272" i="4"/>
  <c r="I2" i="4"/>
  <c r="I226" i="4"/>
  <c r="I36" i="4"/>
  <c r="I257" i="4"/>
  <c r="I276" i="4"/>
  <c r="I250" i="4"/>
  <c r="I118" i="4"/>
  <c r="I41" i="4"/>
  <c r="I166" i="4"/>
  <c r="I224" i="4"/>
  <c r="I254" i="4"/>
  <c r="I155" i="4"/>
  <c r="I65" i="4"/>
  <c r="I269" i="4"/>
  <c r="I266" i="4"/>
  <c r="I212" i="4"/>
  <c r="I294" i="4"/>
  <c r="I280" i="4"/>
  <c r="I213" i="4"/>
  <c r="I174" i="4"/>
  <c r="I97" i="4"/>
  <c r="I147" i="4"/>
  <c r="I152" i="4"/>
  <c r="I299" i="4"/>
  <c r="I153" i="4"/>
  <c r="I173" i="4"/>
  <c r="I300" i="4"/>
  <c r="I201" i="4"/>
  <c r="I70" i="4"/>
  <c r="I185" i="4"/>
  <c r="I291" i="4"/>
  <c r="I204" i="4"/>
  <c r="I135" i="4"/>
  <c r="I221" i="4"/>
  <c r="I59" i="4"/>
  <c r="I293" i="4"/>
  <c r="I52" i="4"/>
  <c r="I203" i="4"/>
  <c r="I128" i="4"/>
  <c r="I102" i="4"/>
  <c r="I143" i="4"/>
  <c r="I72" i="4"/>
  <c r="I57" i="4"/>
  <c r="I271" i="4"/>
  <c r="I258" i="4"/>
  <c r="I131" i="4"/>
  <c r="I48" i="4"/>
  <c r="I56" i="4"/>
  <c r="I264" i="4"/>
  <c r="I104" i="4"/>
  <c r="I111" i="4"/>
  <c r="I210" i="4"/>
  <c r="J193" i="4"/>
  <c r="F193" i="4" s="1"/>
  <c r="J179" i="4"/>
  <c r="F179" i="4" s="1"/>
  <c r="J246" i="4"/>
  <c r="F246" i="4" s="1"/>
  <c r="J176" i="4"/>
  <c r="F176" i="4" s="1"/>
  <c r="J39" i="4"/>
  <c r="F39" i="4" s="1"/>
  <c r="J184" i="4"/>
  <c r="F184" i="4" s="1"/>
  <c r="J205" i="4"/>
  <c r="F205" i="4" s="1"/>
  <c r="J190" i="4"/>
  <c r="F190" i="4" s="1"/>
  <c r="J63" i="4"/>
  <c r="F63" i="4" s="1"/>
  <c r="J237" i="4"/>
  <c r="F237" i="4" s="1"/>
  <c r="J189" i="4"/>
  <c r="F189" i="4" s="1"/>
  <c r="J60" i="4"/>
  <c r="F60" i="4" s="1"/>
  <c r="J200" i="4"/>
  <c r="F200" i="4" s="1"/>
  <c r="J188" i="4"/>
  <c r="F188" i="4" s="1"/>
  <c r="J186" i="4"/>
  <c r="F186" i="4" s="1"/>
  <c r="J175" i="4"/>
  <c r="F175" i="4" s="1"/>
  <c r="J194" i="4"/>
  <c r="F194" i="4" s="1"/>
  <c r="J228" i="4"/>
  <c r="F228" i="4" s="1"/>
  <c r="J182" i="4"/>
  <c r="F182" i="4" s="1"/>
  <c r="J191" i="4"/>
  <c r="F191" i="4" s="1"/>
  <c r="J177" i="4"/>
  <c r="F177" i="4" s="1"/>
  <c r="J178" i="4"/>
  <c r="F178" i="4" s="1"/>
  <c r="J106" i="4"/>
  <c r="F106" i="4" s="1"/>
  <c r="J285" i="4"/>
  <c r="F285" i="4" s="1"/>
  <c r="J297" i="4"/>
  <c r="F297" i="4" s="1"/>
  <c r="J263" i="4"/>
  <c r="F263" i="4" s="1"/>
  <c r="J197" i="4"/>
  <c r="F197" i="4" s="1"/>
  <c r="J195" i="4"/>
  <c r="F195" i="4" s="1"/>
  <c r="J198" i="4"/>
  <c r="F198" i="4" s="1"/>
  <c r="J40" i="4"/>
  <c r="F40" i="4" s="1"/>
  <c r="J275" i="4"/>
  <c r="F275" i="4" s="1"/>
  <c r="J196" i="4"/>
  <c r="F196" i="4" s="1"/>
  <c r="J181" i="4"/>
  <c r="F181" i="4" s="1"/>
  <c r="J192" i="4"/>
  <c r="F192" i="4" s="1"/>
  <c r="J89" i="4"/>
  <c r="F89" i="4" s="1"/>
  <c r="J199" i="4"/>
  <c r="F199" i="4" s="1"/>
  <c r="J47" i="4"/>
  <c r="F47" i="4" s="1"/>
  <c r="J227" i="4"/>
  <c r="F227" i="4" s="1"/>
  <c r="J35" i="4"/>
  <c r="F35" i="4" s="1"/>
  <c r="J274" i="4"/>
  <c r="F274" i="4" s="1"/>
  <c r="J241" i="4"/>
  <c r="F241" i="4" s="1"/>
  <c r="J278" i="4"/>
  <c r="F278" i="4" s="1"/>
  <c r="J282" i="4"/>
  <c r="F282" i="4" s="1"/>
  <c r="J168" i="4"/>
  <c r="F168" i="4" s="1"/>
  <c r="J240" i="4"/>
  <c r="F240" i="4" s="1"/>
  <c r="J50" i="4"/>
  <c r="F50" i="4" s="1"/>
  <c r="J243" i="4"/>
  <c r="F243" i="4" s="1"/>
  <c r="J283" i="4"/>
  <c r="F283" i="4" s="1"/>
  <c r="J92" i="4"/>
  <c r="F92" i="4" s="1"/>
  <c r="J163" i="4"/>
  <c r="F163" i="4" s="1"/>
  <c r="J217" i="4"/>
  <c r="F217" i="4" s="1"/>
  <c r="J75" i="4"/>
  <c r="F75" i="4" s="1"/>
  <c r="J74" i="4"/>
  <c r="F74" i="4" s="1"/>
  <c r="J62" i="4"/>
  <c r="F62" i="4" s="1"/>
  <c r="J46" i="4"/>
  <c r="F46" i="4" s="1"/>
  <c r="J77" i="4"/>
  <c r="F77" i="4" s="1"/>
  <c r="J5" i="4"/>
  <c r="F5" i="4" s="1"/>
  <c r="J267" i="4"/>
  <c r="F267" i="4" s="1"/>
  <c r="J265" i="4"/>
  <c r="F265" i="4" s="1"/>
  <c r="J142" i="4"/>
  <c r="F142" i="4" s="1"/>
  <c r="J96" i="4"/>
  <c r="F96" i="4" s="1"/>
  <c r="J279" i="4"/>
  <c r="F279" i="4" s="1"/>
  <c r="J247" i="4"/>
  <c r="F247" i="4" s="1"/>
  <c r="J78" i="4"/>
  <c r="F78" i="4" s="1"/>
  <c r="J208" i="4"/>
  <c r="F208" i="4" s="1"/>
  <c r="J187" i="4"/>
  <c r="F187" i="4" s="1"/>
  <c r="J93" i="4"/>
  <c r="F93" i="4" s="1"/>
  <c r="J64" i="4"/>
  <c r="F64" i="4" s="1"/>
  <c r="J32" i="4"/>
  <c r="F32" i="4" s="1"/>
  <c r="J125" i="4"/>
  <c r="F125" i="4" s="1"/>
  <c r="J287" i="4"/>
  <c r="F287" i="4" s="1"/>
  <c r="J183" i="4"/>
  <c r="F183" i="4" s="1"/>
  <c r="J218" i="4"/>
  <c r="F218" i="4" s="1"/>
  <c r="J295" i="4"/>
  <c r="F295" i="4" s="1"/>
  <c r="J307" i="4"/>
  <c r="F307" i="4" s="1"/>
  <c r="J298" i="4"/>
  <c r="F298" i="4" s="1"/>
  <c r="J252" i="4"/>
  <c r="F252" i="4" s="1"/>
  <c r="J119" i="4"/>
  <c r="F119" i="4" s="1"/>
  <c r="J171" i="4"/>
  <c r="F171" i="4" s="1"/>
  <c r="J109" i="4"/>
  <c r="F109" i="4" s="1"/>
  <c r="J303" i="4"/>
  <c r="F303" i="4" s="1"/>
  <c r="J233" i="4"/>
  <c r="F233" i="4" s="1"/>
  <c r="J68" i="4"/>
  <c r="F68" i="4" s="1"/>
  <c r="J253" i="4"/>
  <c r="F253" i="4" s="1"/>
  <c r="J268" i="4"/>
  <c r="F268" i="4" s="1"/>
  <c r="J251" i="4"/>
  <c r="F251" i="4" s="1"/>
  <c r="J222" i="4"/>
  <c r="F222" i="4" s="1"/>
  <c r="J108" i="4"/>
  <c r="F108" i="4" s="1"/>
  <c r="J146" i="4"/>
  <c r="F146" i="4" s="1"/>
  <c r="J215" i="4"/>
  <c r="F215" i="4" s="1"/>
  <c r="J301" i="4"/>
  <c r="F301" i="4" s="1"/>
  <c r="J289" i="4"/>
  <c r="F289" i="4" s="1"/>
  <c r="J288" i="4"/>
  <c r="F288" i="4" s="1"/>
  <c r="J140" i="4"/>
  <c r="F140" i="4" s="1"/>
  <c r="J61" i="4"/>
  <c r="F61" i="4" s="1"/>
  <c r="J157" i="4"/>
  <c r="F157" i="4" s="1"/>
  <c r="J150" i="4"/>
  <c r="F150" i="4" s="1"/>
  <c r="J154" i="4"/>
  <c r="F154" i="4" s="1"/>
  <c r="J238" i="4"/>
  <c r="F238" i="4" s="1"/>
  <c r="J100" i="4"/>
  <c r="F100" i="4" s="1"/>
  <c r="J138" i="4"/>
  <c r="F138" i="4" s="1"/>
  <c r="J88" i="4"/>
  <c r="F88" i="4" s="1"/>
  <c r="J123" i="4"/>
  <c r="F123" i="4" s="1"/>
  <c r="J76" i="4"/>
  <c r="F76" i="4" s="1"/>
  <c r="J31" i="4"/>
  <c r="F31" i="4" s="1"/>
  <c r="J137" i="4"/>
  <c r="F137" i="4" s="1"/>
  <c r="J225" i="4"/>
  <c r="F225" i="4" s="1"/>
  <c r="J105" i="4"/>
  <c r="F105" i="4" s="1"/>
  <c r="J259" i="4"/>
  <c r="F259" i="4" s="1"/>
  <c r="J260" i="4"/>
  <c r="F260" i="4" s="1"/>
  <c r="J51" i="4"/>
  <c r="F51" i="4" s="1"/>
  <c r="J12" i="4"/>
  <c r="F12" i="4" s="1"/>
  <c r="J286" i="4"/>
  <c r="F286" i="4" s="1"/>
  <c r="J130" i="4"/>
  <c r="F130" i="4" s="1"/>
  <c r="J99" i="4"/>
  <c r="F99" i="4" s="1"/>
  <c r="J133" i="4"/>
  <c r="F133" i="4" s="1"/>
  <c r="J262" i="4"/>
  <c r="F262" i="4" s="1"/>
  <c r="J159" i="4"/>
  <c r="F159" i="4" s="1"/>
  <c r="J53" i="4"/>
  <c r="F53" i="4" s="1"/>
  <c r="J149" i="4"/>
  <c r="F149" i="4" s="1"/>
  <c r="J71" i="4"/>
  <c r="F71" i="4" s="1"/>
  <c r="J256" i="4"/>
  <c r="F256" i="4" s="1"/>
  <c r="J158" i="4"/>
  <c r="F158" i="4" s="1"/>
  <c r="J69" i="4"/>
  <c r="F69" i="4" s="1"/>
  <c r="J302" i="4"/>
  <c r="F302" i="4" s="1"/>
  <c r="J219" i="4"/>
  <c r="F219" i="4" s="1"/>
  <c r="J304" i="4"/>
  <c r="F304" i="4" s="1"/>
  <c r="J220" i="4"/>
  <c r="F220" i="4" s="1"/>
  <c r="J87" i="4"/>
  <c r="F87" i="4" s="1"/>
  <c r="J120" i="4"/>
  <c r="F120" i="4" s="1"/>
  <c r="J85" i="4"/>
  <c r="F85" i="4" s="1"/>
  <c r="J44" i="4"/>
  <c r="F44" i="4" s="1"/>
  <c r="J167" i="4"/>
  <c r="F167" i="4" s="1"/>
  <c r="J139" i="4"/>
  <c r="F139" i="4" s="1"/>
  <c r="J116" i="4"/>
  <c r="F116" i="4" s="1"/>
  <c r="J67" i="4"/>
  <c r="F67" i="4" s="1"/>
  <c r="J134" i="4"/>
  <c r="F134" i="4" s="1"/>
  <c r="J223" i="4"/>
  <c r="F223" i="4" s="1"/>
  <c r="J144" i="4"/>
  <c r="F144" i="4" s="1"/>
  <c r="J206" i="4"/>
  <c r="F206" i="4" s="1"/>
  <c r="J308" i="4"/>
  <c r="F308" i="4" s="1"/>
  <c r="J230" i="4"/>
  <c r="F230" i="4" s="1"/>
  <c r="J284" i="4"/>
  <c r="F284" i="4" s="1"/>
  <c r="J141" i="4"/>
  <c r="F141" i="4" s="1"/>
  <c r="J151" i="4"/>
  <c r="F151" i="4" s="1"/>
  <c r="J112" i="4"/>
  <c r="F112" i="4" s="1"/>
  <c r="J273" i="4"/>
  <c r="F273" i="4" s="1"/>
  <c r="J84" i="4"/>
  <c r="F84" i="4" s="1"/>
  <c r="J83" i="4"/>
  <c r="F83" i="4" s="1"/>
  <c r="J82" i="4"/>
  <c r="F82" i="4" s="1"/>
  <c r="J136" i="4"/>
  <c r="F136" i="4" s="1"/>
  <c r="J242" i="4"/>
  <c r="F242" i="4" s="1"/>
  <c r="J90" i="4"/>
  <c r="F90" i="4" s="1"/>
  <c r="J270" i="4"/>
  <c r="F270" i="4" s="1"/>
  <c r="J10" i="4"/>
  <c r="F10" i="4" s="1"/>
  <c r="J98" i="4"/>
  <c r="F98" i="4" s="1"/>
  <c r="J207" i="4"/>
  <c r="F207" i="4" s="1"/>
  <c r="J42" i="4"/>
  <c r="F42" i="4" s="1"/>
  <c r="J296" i="4"/>
  <c r="F296" i="4" s="1"/>
  <c r="J245" i="4"/>
  <c r="F245" i="4" s="1"/>
  <c r="J115" i="4"/>
  <c r="F115" i="4" s="1"/>
  <c r="J236" i="4"/>
  <c r="F236" i="4" s="1"/>
  <c r="J129" i="4"/>
  <c r="F129" i="4" s="1"/>
  <c r="J216" i="4"/>
  <c r="F216" i="4" s="1"/>
  <c r="J58" i="4"/>
  <c r="F58" i="4" s="1"/>
  <c r="J127" i="4"/>
  <c r="F127" i="4" s="1"/>
  <c r="J244" i="4"/>
  <c r="F244" i="4" s="1"/>
  <c r="J235" i="4"/>
  <c r="F235" i="4" s="1"/>
  <c r="J255" i="4"/>
  <c r="F255" i="4" s="1"/>
  <c r="J290" i="4"/>
  <c r="F290" i="4" s="1"/>
  <c r="J113" i="4"/>
  <c r="F113" i="4" s="1"/>
  <c r="J232" i="4"/>
  <c r="F232" i="4" s="1"/>
  <c r="J103" i="4"/>
  <c r="F103" i="4" s="1"/>
  <c r="J25" i="4"/>
  <c r="F25" i="4" s="1"/>
  <c r="J172" i="4"/>
  <c r="F172" i="4" s="1"/>
  <c r="J234" i="4"/>
  <c r="F234" i="4" s="1"/>
  <c r="J306" i="4"/>
  <c r="F306" i="4" s="1"/>
  <c r="J148" i="4"/>
  <c r="F148" i="4" s="1"/>
  <c r="J28" i="4"/>
  <c r="F28" i="4" s="1"/>
  <c r="J248" i="4"/>
  <c r="F248" i="4" s="1"/>
  <c r="J117" i="4"/>
  <c r="F117" i="4" s="1"/>
  <c r="J211" i="4"/>
  <c r="F211" i="4" s="1"/>
  <c r="J95" i="4"/>
  <c r="F95" i="4" s="1"/>
  <c r="J214" i="4"/>
  <c r="F214" i="4" s="1"/>
  <c r="J164" i="4"/>
  <c r="F164" i="4" s="1"/>
  <c r="J3" i="4"/>
  <c r="F3" i="4" s="1"/>
  <c r="J239" i="4"/>
  <c r="F239" i="4" s="1"/>
  <c r="J277" i="4"/>
  <c r="F277" i="4" s="1"/>
  <c r="J4" i="4"/>
  <c r="F4" i="4" s="1"/>
  <c r="J24" i="4"/>
  <c r="F24" i="4" s="1"/>
  <c r="J43" i="4"/>
  <c r="F43" i="4" s="1"/>
  <c r="J49" i="4"/>
  <c r="F49" i="4" s="1"/>
  <c r="J66" i="4"/>
  <c r="F66" i="4" s="1"/>
  <c r="J249" i="4"/>
  <c r="F249" i="4" s="1"/>
  <c r="J126" i="4"/>
  <c r="F126" i="4" s="1"/>
  <c r="J7" i="4"/>
  <c r="F7" i="4" s="1"/>
  <c r="J165" i="4"/>
  <c r="F165" i="4" s="1"/>
  <c r="J132" i="4"/>
  <c r="F132" i="4" s="1"/>
  <c r="J180" i="4"/>
  <c r="F180" i="4" s="1"/>
  <c r="J209" i="4"/>
  <c r="F209" i="4" s="1"/>
  <c r="J156" i="4"/>
  <c r="F156" i="4" s="1"/>
  <c r="J86" i="4"/>
  <c r="F86" i="4" s="1"/>
  <c r="J29" i="4"/>
  <c r="F29" i="4" s="1"/>
  <c r="J55" i="4"/>
  <c r="F55" i="4" s="1"/>
  <c r="J169" i="4"/>
  <c r="F169" i="4" s="1"/>
  <c r="J9" i="4"/>
  <c r="F9" i="4" s="1"/>
  <c r="J8" i="4"/>
  <c r="F8" i="4" s="1"/>
  <c r="J16" i="4"/>
  <c r="F16" i="4" s="1"/>
  <c r="J20" i="4"/>
  <c r="F20" i="4" s="1"/>
  <c r="J18" i="4"/>
  <c r="F18" i="4" s="1"/>
  <c r="J19" i="4"/>
  <c r="F19" i="4" s="1"/>
  <c r="J6" i="4"/>
  <c r="F6" i="4" s="1"/>
  <c r="J79" i="4"/>
  <c r="F79" i="4" s="1"/>
  <c r="J305" i="4"/>
  <c r="F305" i="4" s="1"/>
  <c r="J292" i="4"/>
  <c r="F292" i="4" s="1"/>
  <c r="J23" i="4"/>
  <c r="F23" i="4" s="1"/>
  <c r="J94" i="4"/>
  <c r="F94" i="4" s="1"/>
  <c r="J11" i="4"/>
  <c r="F11" i="4" s="1"/>
  <c r="J22" i="4"/>
  <c r="F22" i="4" s="1"/>
  <c r="J27" i="4"/>
  <c r="F27" i="4" s="1"/>
  <c r="J54" i="4"/>
  <c r="F54" i="4" s="1"/>
  <c r="J14" i="4"/>
  <c r="F14" i="4" s="1"/>
  <c r="J170" i="4"/>
  <c r="F170" i="4" s="1"/>
  <c r="J231" i="4"/>
  <c r="F231" i="4" s="1"/>
  <c r="J33" i="4"/>
  <c r="F33" i="4" s="1"/>
  <c r="J13" i="4"/>
  <c r="F13" i="4" s="1"/>
  <c r="J21" i="4"/>
  <c r="F21" i="4" s="1"/>
  <c r="J15" i="4"/>
  <c r="F15" i="4" s="1"/>
  <c r="J17" i="4"/>
  <c r="F17" i="4" s="1"/>
  <c r="J37" i="4"/>
  <c r="F37" i="4" s="1"/>
  <c r="J261" i="4"/>
  <c r="F261" i="4" s="1"/>
  <c r="J160" i="4"/>
  <c r="F160" i="4" s="1"/>
  <c r="J91" i="4"/>
  <c r="F91" i="4" s="1"/>
  <c r="J101" i="4"/>
  <c r="F101" i="4" s="1"/>
  <c r="J30" i="4"/>
  <c r="F30" i="4" s="1"/>
  <c r="J161" i="4"/>
  <c r="F161" i="4" s="1"/>
  <c r="J26" i="4"/>
  <c r="F26" i="4" s="1"/>
  <c r="J45" i="4"/>
  <c r="F45" i="4" s="1"/>
  <c r="J114" i="4"/>
  <c r="F114" i="4" s="1"/>
  <c r="J162" i="4"/>
  <c r="F162" i="4" s="1"/>
  <c r="J34" i="4"/>
  <c r="F34" i="4" s="1"/>
  <c r="J81" i="4"/>
  <c r="F81" i="4" s="1"/>
  <c r="J122" i="4"/>
  <c r="F122" i="4" s="1"/>
  <c r="J107" i="4"/>
  <c r="F107" i="4" s="1"/>
  <c r="J229" i="4"/>
  <c r="F229" i="4" s="1"/>
  <c r="J124" i="4"/>
  <c r="F124" i="4" s="1"/>
  <c r="J110" i="4"/>
  <c r="F110" i="4" s="1"/>
  <c r="J202" i="4"/>
  <c r="F202" i="4" s="1"/>
  <c r="J121" i="4"/>
  <c r="F121" i="4" s="1"/>
  <c r="J73" i="4"/>
  <c r="F73" i="4" s="1"/>
  <c r="J80" i="4"/>
  <c r="F80" i="4" s="1"/>
  <c r="J145" i="4"/>
  <c r="F145" i="4" s="1"/>
  <c r="J281" i="4"/>
  <c r="F281" i="4" s="1"/>
  <c r="J38" i="4"/>
  <c r="F38" i="4" s="1"/>
  <c r="J272" i="4"/>
  <c r="F272" i="4" s="1"/>
  <c r="J2" i="4"/>
  <c r="J226" i="4"/>
  <c r="F226" i="4" s="1"/>
  <c r="J36" i="4"/>
  <c r="F36" i="4" s="1"/>
  <c r="J257" i="4"/>
  <c r="F257" i="4" s="1"/>
  <c r="J276" i="4"/>
  <c r="F276" i="4" s="1"/>
  <c r="J250" i="4"/>
  <c r="F250" i="4" s="1"/>
  <c r="J118" i="4"/>
  <c r="F118" i="4" s="1"/>
  <c r="J41" i="4"/>
  <c r="F41" i="4" s="1"/>
  <c r="J166" i="4"/>
  <c r="F166" i="4" s="1"/>
  <c r="J224" i="4"/>
  <c r="F224" i="4" s="1"/>
  <c r="J254" i="4"/>
  <c r="F254" i="4" s="1"/>
  <c r="J155" i="4"/>
  <c r="F155" i="4" s="1"/>
  <c r="J65" i="4"/>
  <c r="F65" i="4" s="1"/>
  <c r="J269" i="4"/>
  <c r="F269" i="4" s="1"/>
  <c r="J266" i="4"/>
  <c r="F266" i="4" s="1"/>
  <c r="J212" i="4"/>
  <c r="F212" i="4" s="1"/>
  <c r="J294" i="4"/>
  <c r="F294" i="4" s="1"/>
  <c r="J280" i="4"/>
  <c r="F280" i="4" s="1"/>
  <c r="J213" i="4"/>
  <c r="F213" i="4" s="1"/>
  <c r="J174" i="4"/>
  <c r="F174" i="4" s="1"/>
  <c r="J97" i="4"/>
  <c r="F97" i="4" s="1"/>
  <c r="J147" i="4"/>
  <c r="F147" i="4" s="1"/>
  <c r="J152" i="4"/>
  <c r="F152" i="4" s="1"/>
  <c r="J299" i="4"/>
  <c r="F299" i="4" s="1"/>
  <c r="J153" i="4"/>
  <c r="F153" i="4" s="1"/>
  <c r="J173" i="4"/>
  <c r="F173" i="4" s="1"/>
  <c r="J300" i="4"/>
  <c r="F300" i="4" s="1"/>
  <c r="J201" i="4"/>
  <c r="F201" i="4" s="1"/>
  <c r="J70" i="4"/>
  <c r="F70" i="4" s="1"/>
  <c r="J185" i="4"/>
  <c r="F185" i="4" s="1"/>
  <c r="J291" i="4"/>
  <c r="F291" i="4" s="1"/>
  <c r="J204" i="4"/>
  <c r="F204" i="4" s="1"/>
  <c r="J135" i="4"/>
  <c r="F135" i="4" s="1"/>
  <c r="J221" i="4"/>
  <c r="F221" i="4" s="1"/>
  <c r="J59" i="4"/>
  <c r="F59" i="4" s="1"/>
  <c r="J293" i="4"/>
  <c r="F293" i="4" s="1"/>
  <c r="J52" i="4"/>
  <c r="F52" i="4" s="1"/>
  <c r="J203" i="4"/>
  <c r="F203" i="4" s="1"/>
  <c r="J128" i="4"/>
  <c r="F128" i="4" s="1"/>
  <c r="J102" i="4"/>
  <c r="F102" i="4" s="1"/>
  <c r="J143" i="4"/>
  <c r="F143" i="4" s="1"/>
  <c r="J72" i="4"/>
  <c r="F72" i="4" s="1"/>
  <c r="J57" i="4"/>
  <c r="F57" i="4" s="1"/>
  <c r="J271" i="4"/>
  <c r="F271" i="4" s="1"/>
  <c r="J258" i="4"/>
  <c r="F258" i="4" s="1"/>
  <c r="J131" i="4"/>
  <c r="F131" i="4" s="1"/>
  <c r="J48" i="4"/>
  <c r="F48" i="4" s="1"/>
  <c r="J56" i="4"/>
  <c r="F56" i="4" s="1"/>
  <c r="J264" i="4"/>
  <c r="F264" i="4" s="1"/>
  <c r="J104" i="4"/>
  <c r="F104" i="4" s="1"/>
  <c r="J111" i="4"/>
  <c r="F111" i="4" s="1"/>
  <c r="J210" i="4"/>
  <c r="F210" i="4" s="1"/>
  <c r="H193" i="4"/>
  <c r="H246" i="4"/>
  <c r="H176" i="4"/>
  <c r="H39" i="4"/>
  <c r="H184" i="4"/>
  <c r="H205" i="4"/>
  <c r="H190" i="4"/>
  <c r="H63" i="4"/>
  <c r="H189" i="4"/>
  <c r="H60" i="4"/>
  <c r="H200" i="4"/>
  <c r="H188" i="4"/>
  <c r="H186" i="4"/>
  <c r="H175" i="4"/>
  <c r="H194" i="4"/>
  <c r="H182" i="4"/>
  <c r="H191" i="4"/>
  <c r="H177" i="4"/>
  <c r="H178" i="4"/>
  <c r="H106" i="4"/>
  <c r="H285" i="4"/>
  <c r="H297" i="4"/>
  <c r="H197" i="4"/>
  <c r="H195" i="4"/>
  <c r="H198" i="4"/>
  <c r="H40" i="4"/>
  <c r="H275" i="4"/>
  <c r="H196" i="4"/>
  <c r="H181" i="4"/>
  <c r="H89" i="4"/>
  <c r="H199" i="4"/>
  <c r="H47" i="4"/>
  <c r="H227" i="4"/>
  <c r="H35" i="4"/>
  <c r="H274" i="4"/>
  <c r="H241" i="4"/>
  <c r="H282" i="4"/>
  <c r="H168" i="4"/>
  <c r="H240" i="4"/>
  <c r="H50" i="4"/>
  <c r="H243" i="4"/>
  <c r="H283" i="4"/>
  <c r="H92" i="4"/>
  <c r="H217" i="4"/>
  <c r="H75" i="4"/>
  <c r="H74" i="4"/>
  <c r="H62" i="4"/>
  <c r="H46" i="4"/>
  <c r="H77" i="4"/>
  <c r="H5" i="4"/>
  <c r="H265" i="4"/>
  <c r="H142" i="4"/>
  <c r="H96" i="4"/>
  <c r="H279" i="4"/>
  <c r="H247" i="4"/>
  <c r="H78" i="4"/>
  <c r="H208" i="4"/>
  <c r="H93" i="4"/>
  <c r="H64" i="4"/>
  <c r="H32" i="4"/>
  <c r="H125" i="4"/>
  <c r="H287" i="4"/>
  <c r="H183" i="4"/>
  <c r="H218" i="4"/>
  <c r="H307" i="4"/>
  <c r="H298" i="4"/>
  <c r="H252" i="4"/>
  <c r="H119" i="4"/>
  <c r="H171" i="4"/>
  <c r="H109" i="4"/>
  <c r="H303" i="4"/>
  <c r="H68" i="4"/>
  <c r="H253" i="4"/>
  <c r="H268" i="4"/>
  <c r="H251" i="4"/>
  <c r="H222" i="4"/>
  <c r="H108" i="4"/>
  <c r="H146" i="4"/>
  <c r="H301" i="4"/>
  <c r="H289" i="4"/>
  <c r="H288" i="4"/>
  <c r="H140" i="4"/>
  <c r="H61" i="4"/>
  <c r="H157" i="4"/>
  <c r="H150" i="4"/>
  <c r="H238" i="4"/>
  <c r="H100" i="4"/>
  <c r="H138" i="4"/>
  <c r="H88" i="4"/>
  <c r="H123" i="4"/>
  <c r="H76" i="4"/>
  <c r="H31" i="4"/>
  <c r="H225" i="4"/>
  <c r="H105" i="4"/>
  <c r="H259" i="4"/>
  <c r="H260" i="4"/>
  <c r="H51" i="4"/>
  <c r="H12" i="4"/>
  <c r="H286" i="4"/>
  <c r="H99" i="4"/>
  <c r="H133" i="4"/>
  <c r="H262" i="4"/>
  <c r="H159" i="4"/>
  <c r="H53" i="4"/>
  <c r="H149" i="4"/>
  <c r="H71" i="4"/>
  <c r="H158" i="4"/>
  <c r="H69" i="4"/>
  <c r="H302" i="4"/>
  <c r="H219" i="4"/>
  <c r="H304" i="4"/>
  <c r="H220" i="4"/>
  <c r="H87" i="4"/>
  <c r="H85" i="4"/>
  <c r="H44" i="4"/>
  <c r="H167" i="4"/>
  <c r="H139" i="4"/>
  <c r="H116" i="4"/>
  <c r="H67" i="4"/>
  <c r="H134" i="4"/>
  <c r="H144" i="4"/>
  <c r="H206" i="4"/>
  <c r="H308" i="4"/>
  <c r="H230" i="4"/>
  <c r="H284" i="4"/>
  <c r="H141" i="4"/>
  <c r="H151" i="4"/>
  <c r="H273" i="4"/>
  <c r="H84" i="4"/>
  <c r="H83" i="4"/>
  <c r="H82" i="4"/>
  <c r="H136" i="4"/>
  <c r="H242" i="4"/>
  <c r="H90" i="4"/>
  <c r="H10" i="4"/>
  <c r="H98" i="4"/>
  <c r="H207" i="4"/>
  <c r="H42" i="4"/>
  <c r="H296" i="4"/>
  <c r="H245" i="4"/>
  <c r="H115" i="4"/>
  <c r="H129" i="4"/>
  <c r="H216" i="4"/>
  <c r="H58" i="4"/>
  <c r="H127" i="4"/>
  <c r="H244" i="4"/>
  <c r="H235" i="4"/>
  <c r="H255" i="4"/>
  <c r="H113" i="4"/>
  <c r="H232" i="4"/>
  <c r="H103" i="4"/>
  <c r="H25" i="4"/>
  <c r="H172" i="4"/>
  <c r="H234" i="4"/>
  <c r="H306" i="4"/>
  <c r="H28" i="4"/>
  <c r="H248" i="4"/>
  <c r="H117" i="4"/>
  <c r="H211" i="4"/>
  <c r="H95" i="4"/>
  <c r="H214" i="4"/>
  <c r="H164" i="4"/>
  <c r="H239" i="4"/>
  <c r="H277" i="4"/>
  <c r="H4" i="4"/>
  <c r="H24" i="4"/>
  <c r="H43" i="4"/>
  <c r="H49" i="4"/>
  <c r="H66" i="4"/>
  <c r="H126" i="4"/>
  <c r="H7" i="4"/>
  <c r="H165" i="4"/>
  <c r="H132" i="4"/>
  <c r="H180" i="4"/>
  <c r="H209" i="4"/>
  <c r="H156" i="4"/>
  <c r="H29" i="4"/>
  <c r="H55" i="4"/>
  <c r="H169" i="4"/>
  <c r="H9" i="4"/>
  <c r="H8" i="4"/>
  <c r="H16" i="4"/>
  <c r="H20" i="4"/>
  <c r="H19" i="4"/>
  <c r="H6" i="4"/>
  <c r="H79" i="4"/>
  <c r="H305" i="4"/>
  <c r="H292" i="4"/>
  <c r="H23" i="4"/>
  <c r="H94" i="4"/>
  <c r="H22" i="4"/>
  <c r="H27" i="4"/>
  <c r="H54" i="4"/>
  <c r="H14" i="4"/>
  <c r="H170" i="4"/>
  <c r="H231" i="4"/>
  <c r="H33" i="4"/>
  <c r="H21" i="4"/>
  <c r="H15" i="4"/>
  <c r="H17" i="4"/>
  <c r="H37" i="4"/>
  <c r="H261" i="4"/>
  <c r="H160" i="4"/>
  <c r="H91" i="4"/>
  <c r="H30" i="4"/>
  <c r="H161" i="4"/>
  <c r="H26" i="4"/>
  <c r="H45" i="4"/>
  <c r="H114" i="4"/>
  <c r="H162" i="4"/>
  <c r="H34" i="4"/>
  <c r="H122" i="4"/>
  <c r="H107" i="4"/>
  <c r="H229" i="4"/>
  <c r="H124" i="4"/>
  <c r="H110" i="4"/>
  <c r="H202" i="4"/>
  <c r="H121" i="4"/>
  <c r="H80" i="4"/>
  <c r="H145" i="4"/>
  <c r="H281" i="4"/>
  <c r="H38" i="4"/>
  <c r="H272" i="4"/>
  <c r="H2" i="4"/>
  <c r="H226" i="4"/>
  <c r="H257" i="4"/>
  <c r="H276" i="4"/>
  <c r="H250" i="4"/>
  <c r="H118" i="4"/>
  <c r="H41" i="4"/>
  <c r="H166" i="4"/>
  <c r="H224" i="4"/>
  <c r="H155" i="4"/>
  <c r="H65" i="4"/>
  <c r="H269" i="4"/>
  <c r="H266" i="4"/>
  <c r="H212" i="4"/>
  <c r="H294" i="4"/>
  <c r="H280" i="4"/>
  <c r="H174" i="4"/>
  <c r="H97" i="4"/>
  <c r="H147" i="4"/>
  <c r="H152" i="4"/>
  <c r="H299" i="4"/>
  <c r="H153" i="4"/>
  <c r="H173" i="4"/>
  <c r="H201" i="4"/>
  <c r="H70" i="4"/>
  <c r="H185" i="4"/>
  <c r="H291" i="4"/>
  <c r="H204" i="4"/>
  <c r="H135" i="4"/>
  <c r="H221" i="4"/>
  <c r="H293" i="4"/>
  <c r="H52" i="4"/>
  <c r="H203" i="4"/>
  <c r="H128" i="4"/>
  <c r="H102" i="4"/>
  <c r="H143" i="4"/>
  <c r="H72" i="4"/>
  <c r="H271" i="4"/>
  <c r="H258" i="4"/>
  <c r="H131" i="4"/>
  <c r="H48" i="4"/>
  <c r="H56" i="4"/>
  <c r="H264" i="4"/>
  <c r="H104" i="4"/>
  <c r="H210" i="4"/>
  <c r="G193" i="4"/>
  <c r="G179" i="4"/>
  <c r="G246" i="4"/>
  <c r="G176" i="4"/>
  <c r="G39" i="4"/>
  <c r="G184" i="4"/>
  <c r="G190" i="4"/>
  <c r="G63" i="4"/>
  <c r="G237" i="4"/>
  <c r="G189" i="4"/>
  <c r="G60" i="4"/>
  <c r="G200" i="4"/>
  <c r="G188" i="4"/>
  <c r="G175" i="4"/>
  <c r="G194" i="4"/>
  <c r="G228" i="4"/>
  <c r="G182" i="4"/>
  <c r="G191" i="4"/>
  <c r="G177" i="4"/>
  <c r="G178" i="4"/>
  <c r="G285" i="4"/>
  <c r="G297" i="4"/>
  <c r="G263" i="4"/>
  <c r="G197" i="4"/>
  <c r="G195" i="4"/>
  <c r="G198" i="4"/>
  <c r="G40" i="4"/>
  <c r="G196" i="4"/>
  <c r="G181" i="4"/>
  <c r="G192" i="4"/>
  <c r="G89" i="4"/>
  <c r="G199" i="4"/>
  <c r="G47" i="4"/>
  <c r="G227" i="4"/>
  <c r="G274" i="4"/>
  <c r="G241" i="4"/>
  <c r="G278" i="4"/>
  <c r="G282" i="4"/>
  <c r="G168" i="4"/>
  <c r="G240" i="4"/>
  <c r="G50" i="4"/>
  <c r="G283" i="4"/>
  <c r="G92" i="4"/>
  <c r="G163" i="4"/>
  <c r="G217" i="4"/>
  <c r="G75" i="4"/>
  <c r="G74" i="4"/>
  <c r="G62" i="4"/>
  <c r="G77" i="4"/>
  <c r="G5" i="4"/>
  <c r="G267" i="4"/>
  <c r="G265" i="4"/>
  <c r="G142" i="4"/>
  <c r="G96" i="4"/>
  <c r="G279" i="4"/>
  <c r="G78" i="4"/>
  <c r="G208" i="4"/>
  <c r="G187" i="4"/>
  <c r="G93" i="4"/>
  <c r="G64" i="4"/>
  <c r="G32" i="4"/>
  <c r="G125" i="4"/>
  <c r="G183" i="4"/>
  <c r="G218" i="4"/>
  <c r="G295" i="4"/>
  <c r="G307" i="4"/>
  <c r="G298" i="4"/>
  <c r="G252" i="4"/>
  <c r="G119" i="4"/>
  <c r="G109" i="4"/>
  <c r="G303" i="4"/>
  <c r="G233" i="4"/>
  <c r="G68" i="4"/>
  <c r="G253" i="4"/>
  <c r="G268" i="4"/>
  <c r="G251" i="4"/>
  <c r="G108" i="4"/>
  <c r="G146" i="4"/>
  <c r="G215" i="4"/>
  <c r="G301" i="4"/>
  <c r="G289" i="4"/>
  <c r="G288" i="4"/>
  <c r="G140" i="4"/>
  <c r="G157" i="4"/>
  <c r="G150" i="4"/>
  <c r="G154" i="4"/>
  <c r="G238" i="4"/>
  <c r="G100" i="4"/>
  <c r="G138" i="4"/>
  <c r="G88" i="4"/>
  <c r="G76" i="4"/>
  <c r="G31" i="4"/>
  <c r="G137" i="4"/>
  <c r="G225" i="4"/>
  <c r="G105" i="4"/>
  <c r="G259" i="4"/>
  <c r="G260" i="4"/>
  <c r="G12" i="4"/>
  <c r="G286" i="4"/>
  <c r="G130" i="4"/>
  <c r="G99" i="4"/>
  <c r="G133" i="4"/>
  <c r="G262" i="4"/>
  <c r="G159" i="4"/>
  <c r="G149" i="4"/>
  <c r="G71" i="4"/>
  <c r="G256" i="4"/>
  <c r="G158" i="4"/>
  <c r="G69" i="4"/>
  <c r="G302" i="4"/>
  <c r="G219" i="4"/>
  <c r="G220" i="4"/>
  <c r="G87" i="4"/>
  <c r="G120" i="4"/>
  <c r="G85" i="4"/>
  <c r="G44" i="4"/>
  <c r="G167" i="4"/>
  <c r="G139" i="4"/>
  <c r="G67" i="4"/>
  <c r="G134" i="4"/>
  <c r="G223" i="4"/>
  <c r="G144" i="4"/>
  <c r="G206" i="4"/>
  <c r="G308" i="4"/>
  <c r="G230" i="4"/>
  <c r="G141" i="4"/>
  <c r="G151" i="4"/>
  <c r="G112" i="4"/>
  <c r="G273" i="4"/>
  <c r="G84" i="4"/>
  <c r="G83" i="4"/>
  <c r="G82" i="4"/>
  <c r="G242" i="4"/>
  <c r="G90" i="4"/>
  <c r="G270" i="4"/>
  <c r="G10" i="4"/>
  <c r="G98" i="4"/>
  <c r="G207" i="4"/>
  <c r="G42" i="4"/>
  <c r="G245" i="4"/>
  <c r="G115" i="4"/>
  <c r="G236" i="4"/>
  <c r="G129" i="4"/>
  <c r="G216" i="4"/>
  <c r="G58" i="4"/>
  <c r="G127" i="4"/>
  <c r="G235" i="4"/>
  <c r="G255" i="4"/>
  <c r="G290" i="4"/>
  <c r="G113" i="4"/>
  <c r="G232" i="4"/>
  <c r="G103" i="4"/>
  <c r="G25" i="4"/>
  <c r="G234" i="4"/>
  <c r="G306" i="4"/>
  <c r="G148" i="4"/>
  <c r="G28" i="4"/>
  <c r="G248" i="4"/>
  <c r="G117" i="4"/>
  <c r="G211" i="4"/>
  <c r="G214" i="4"/>
  <c r="G164" i="4"/>
  <c r="G3" i="4"/>
  <c r="G239" i="4"/>
  <c r="G277" i="4"/>
  <c r="G4" i="4"/>
  <c r="G24" i="4"/>
  <c r="G49" i="4"/>
  <c r="G66" i="4"/>
  <c r="G249" i="4"/>
  <c r="G126" i="4"/>
  <c r="G7" i="4"/>
  <c r="G165" i="4"/>
  <c r="G132" i="4"/>
  <c r="G209" i="4"/>
  <c r="G156" i="4"/>
  <c r="G86" i="4"/>
  <c r="G29" i="4"/>
  <c r="G55" i="4"/>
  <c r="G169" i="4"/>
  <c r="G9" i="4"/>
  <c r="G16" i="4"/>
  <c r="G20" i="4"/>
  <c r="G18" i="4"/>
  <c r="G19" i="4"/>
  <c r="G6" i="4"/>
  <c r="G79" i="4"/>
  <c r="G305" i="4"/>
  <c r="G23" i="4"/>
  <c r="G94" i="4"/>
  <c r="G11" i="4"/>
  <c r="G22" i="4"/>
  <c r="G27" i="4"/>
  <c r="G54" i="4"/>
  <c r="G14" i="4"/>
  <c r="G231" i="4"/>
  <c r="G33" i="4"/>
  <c r="G13" i="4"/>
  <c r="G21" i="4"/>
  <c r="G15" i="4"/>
  <c r="G17" i="4"/>
  <c r="G37" i="4"/>
  <c r="G160" i="4"/>
  <c r="G91" i="4"/>
  <c r="G101" i="4"/>
  <c r="G30" i="4"/>
  <c r="G161" i="4"/>
  <c r="G26" i="4"/>
  <c r="G45" i="4"/>
  <c r="G162" i="4"/>
  <c r="G34" i="4"/>
  <c r="G81" i="4"/>
  <c r="G122" i="4"/>
  <c r="G107" i="4"/>
  <c r="G229" i="4"/>
  <c r="G124" i="4"/>
  <c r="G202" i="4"/>
  <c r="G121" i="4"/>
  <c r="G73" i="4"/>
  <c r="G80" i="4"/>
  <c r="G145" i="4"/>
  <c r="G281" i="4"/>
  <c r="G38" i="4"/>
  <c r="G2" i="4"/>
  <c r="G226" i="4"/>
  <c r="G36" i="4"/>
  <c r="G257" i="4"/>
  <c r="G276" i="4"/>
  <c r="G250" i="4"/>
  <c r="G118" i="4"/>
  <c r="G166" i="4"/>
  <c r="G224" i="4"/>
  <c r="G254" i="4"/>
  <c r="G155" i="4"/>
  <c r="G65" i="4"/>
  <c r="G269" i="4"/>
  <c r="G266" i="4"/>
  <c r="G294" i="4"/>
  <c r="G280" i="4"/>
  <c r="G213" i="4"/>
  <c r="G174" i="4"/>
  <c r="G97" i="4"/>
  <c r="G147" i="4"/>
  <c r="G152" i="4"/>
  <c r="G153" i="4"/>
  <c r="G173" i="4"/>
  <c r="G300" i="4"/>
  <c r="G201" i="4"/>
  <c r="G70" i="4"/>
  <c r="G185" i="4"/>
  <c r="G291" i="4"/>
  <c r="G135" i="4"/>
  <c r="G221" i="4"/>
  <c r="G59" i="4"/>
  <c r="G293" i="4"/>
  <c r="G52" i="4"/>
  <c r="G203" i="4"/>
  <c r="G128" i="4"/>
  <c r="G143" i="4"/>
  <c r="G72" i="4"/>
  <c r="G57" i="4"/>
  <c r="G271" i="4"/>
  <c r="G258" i="4"/>
  <c r="G131" i="4"/>
  <c r="G48" i="4"/>
  <c r="G264" i="4"/>
  <c r="G104" i="4"/>
  <c r="G111" i="4"/>
  <c r="G210" i="4"/>
  <c r="C6" i="6" l="1"/>
  <c r="C4" i="6"/>
  <c r="C5" i="6"/>
  <c r="U9" i="6"/>
  <c r="W9" i="6" s="1"/>
  <c r="F2" i="4"/>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<sst xmlns="http://schemas.openxmlformats.org/spreadsheetml/2006/main" count="4516" uniqueCount="764">
  <si>
    <t>44E446</t>
  </si>
  <si>
    <t>PERRY COUNTY NURSING HOME</t>
  </si>
  <si>
    <t>DYER NURSING AND REHABILITATION CENTER</t>
  </si>
  <si>
    <t>LAURELWOOD HEALTHCARE CENTER</t>
  </si>
  <si>
    <t>JEFFERSON COUNTY NURSING HOME</t>
  </si>
  <si>
    <t>HARROGATE</t>
  </si>
  <si>
    <t>MARYVILLE</t>
  </si>
  <si>
    <t>LIFE CARE CENTER OF COLUMBIA</t>
  </si>
  <si>
    <t>NHC HEALTHCARE, OAKWOOD</t>
  </si>
  <si>
    <t>NHC HEALTHCARE, DICKSON</t>
  </si>
  <si>
    <t>SISKIN SUBACUTE WEST</t>
  </si>
  <si>
    <t>NHC HEALTHCARE, CHATTANOOGA</t>
  </si>
  <si>
    <t>ASBURY PLACE AT MARYVILLE</t>
  </si>
  <si>
    <t>NHC HEALTHCARE, JOHNSON CITY</t>
  </si>
  <si>
    <t>NHC-MAURY REGIONAL TRANSITIONAL CARE CENTER</t>
  </si>
  <si>
    <t>NHC HEALTHCARE, MILAN</t>
  </si>
  <si>
    <t>CLAIBORNE HEALTH AND REHABILITATION CENTER</t>
  </si>
  <si>
    <t>SIGNATURE HEALTHCARE OF MADISON</t>
  </si>
  <si>
    <t>NHC HEALTHCARE, MCMINNVILLE</t>
  </si>
  <si>
    <t>CHRISTIAN CARE CENTER OF UNICOI COUNTY</t>
  </si>
  <si>
    <t>NHC HEALTHCARE, SPRINGFIELD</t>
  </si>
  <si>
    <t>NHC HEALTHCARE, LEWISBURG</t>
  </si>
  <si>
    <t>NHC HEALTHCARE, KNOXVILLE</t>
  </si>
  <si>
    <t>NHC HEALTHCARE, ATHENS</t>
  </si>
  <si>
    <t>NHC HEALTHCARE, PULASKI</t>
  </si>
  <si>
    <t>SHANNONDALE HEALTH CARE CENTER</t>
  </si>
  <si>
    <t>NHC HEALTHCARE, FT SANDERS</t>
  </si>
  <si>
    <t>NHC HEALTHCARE, MURFREESBORO</t>
  </si>
  <si>
    <t>NHC HEALTHCARE, COLUMBIA</t>
  </si>
  <si>
    <t>NHC HEALTHCARE, COOKEVILLE</t>
  </si>
  <si>
    <t>HEALTH CENTER AT STANDIFER PLACE, THE</t>
  </si>
  <si>
    <t>TREVECCA CENTER FOR REHABILITATION AND HEALING LLC</t>
  </si>
  <si>
    <t>WESTMORELAND HEALTH AND REHABILITATION CENTER</t>
  </si>
  <si>
    <t>TENNOVA LAFOLLETTE HEALTH AND REHAB CENTER</t>
  </si>
  <si>
    <t>NHC HEALTHCARE, SMITHVILLE</t>
  </si>
  <si>
    <t>NHC HEALTHCARE, SCOTT</t>
  </si>
  <si>
    <t>NHC HEALTHCARE, SOMERVILLE</t>
  </si>
  <si>
    <t>ASCENSION LIVING ALEXIAN VILLAGE TENNESSEE</t>
  </si>
  <si>
    <t>THE WATERS OF GALLATIN, LLC</t>
  </si>
  <si>
    <t>NHC HEALTHCARE, SEQUATCHIE</t>
  </si>
  <si>
    <t>NHC HEALTHCARE, FRANKLIN</t>
  </si>
  <si>
    <t>NHC HEALTHCARE, OAK RIDGE</t>
  </si>
  <si>
    <t>FORT SANDERS SEVIER NURSING HOME</t>
  </si>
  <si>
    <t>NHC HEALTHCARE, SPARTA</t>
  </si>
  <si>
    <t>BEVERLY PARK PLACE HEALTH AND REHAB</t>
  </si>
  <si>
    <t>SEVIERVILLE HEALTH AND REHABILITATION CENTER</t>
  </si>
  <si>
    <t>ALLEN MORGAN HEALTH AND REHABILITATION CENTER</t>
  </si>
  <si>
    <t>THE WATERS OF CLINTON, LLC</t>
  </si>
  <si>
    <t>SIGNATURE HEALTHCARE OF PUTNAM COUNTY</t>
  </si>
  <si>
    <t>THE WATERS OF ROBERTSON, LLC</t>
  </si>
  <si>
    <t>THE WATERS OF UNION CITY , LLC</t>
  </si>
  <si>
    <t>MIDTOWN CENTER FOR HEALTH AND REHABILITATION</t>
  </si>
  <si>
    <t>SIGNATURE HEALTHCARE OF PRIMACY</t>
  </si>
  <si>
    <t>BRADLEY HEALTH CARE &amp; REHAB</t>
  </si>
  <si>
    <t>SIGNATURE HEALTHCARE OF ROCKWOOD REHAB &amp; WELLNESS</t>
  </si>
  <si>
    <t>THE WATERS OF WINCHESTER, LLC</t>
  </si>
  <si>
    <t>FRANKLIN WELLNESS AND REHABILITATION CENTER</t>
  </si>
  <si>
    <t>MAJESTIC GARDENS AT MEMPHIS REHAB &amp; SNC</t>
  </si>
  <si>
    <t>QUALITY CENTER FOR REHABILITATION AND HEALING LLC</t>
  </si>
  <si>
    <t>DIVERSICARE OF DOVER</t>
  </si>
  <si>
    <t>DIVERSICARE OF CLAIBORNE</t>
  </si>
  <si>
    <t>CLAIBORNE AND HUGHES HLTH CNTR</t>
  </si>
  <si>
    <t>BETHANY CENTER FOR REHABILITATION AND HEALING LLC</t>
  </si>
  <si>
    <t>DIVERSICARE OF SMYRNA</t>
  </si>
  <si>
    <t>AGAPE NURSING AND REHABILITATION CENTER, LLC</t>
  </si>
  <si>
    <t>THE HIGHLANDS OF MEMPHIS HEALTH &amp; REHABILITATION</t>
  </si>
  <si>
    <t>THE HEALTH CENTER AT RICHLAND PLACE</t>
  </si>
  <si>
    <t>LIFE CARE CENTER OF CROSSVILLE</t>
  </si>
  <si>
    <t>GOOD SAMARITAN HEALTH AND REHAB CENTER</t>
  </si>
  <si>
    <t>THE WATERS OF SHELBYVILLE, LLC</t>
  </si>
  <si>
    <t>SMITH COUNTY HEALTH AND REHABILITATION</t>
  </si>
  <si>
    <t>DONALSON CARE CENTER</t>
  </si>
  <si>
    <t>ORCHARD VIEW POST-ACUTE AND REHABILITATION CENTER</t>
  </si>
  <si>
    <t>NHC HEALTHCARE, LAWRENCEBURG</t>
  </si>
  <si>
    <t>GALLATIN HEALTH CARE CENTER, LLC</t>
  </si>
  <si>
    <t>CLORIA OAKS POST-ACUTE AND REHABILITATION</t>
  </si>
  <si>
    <t>AHC WEST TENNESSEE TRANSITIONAL CARE</t>
  </si>
  <si>
    <t>KIRBY PINES MANOR</t>
  </si>
  <si>
    <t>VIVIANT HEALTHCARE OF BRISTOL</t>
  </si>
  <si>
    <t>NHC HEALTHCARE, HENDERSONVILLE</t>
  </si>
  <si>
    <t>QUINCE NURSING AND REHABILITATION CENTER, LLC</t>
  </si>
  <si>
    <t>WEST MEADE PLACE</t>
  </si>
  <si>
    <t>WOODLAND TERRACE CARE AND REHAB</t>
  </si>
  <si>
    <t>WEXFORD HOUSE, THE</t>
  </si>
  <si>
    <t>SPRING CITY CARE AND REHABILITATION CENTER</t>
  </si>
  <si>
    <t>HUNTINGDON HEALTH &amp; REHABILITATION CENTER</t>
  </si>
  <si>
    <t>MOUNTAIN CITY CARE &amp; REHABILITATION CENTER</t>
  </si>
  <si>
    <t>HERITAGE CENTER, THE</t>
  </si>
  <si>
    <t>WILLOW BRANCH HEALTH AND REHABILITATION</t>
  </si>
  <si>
    <t>SIGNATURE HEALTHCARE OF ELIZABETHON REHAB &amp; WELLNE</t>
  </si>
  <si>
    <t>CORDOVA WELLNESS AND REHABILITATION CENTER</t>
  </si>
  <si>
    <t>SPRING GATE REHAB &amp; HEALTHCARE CENTER</t>
  </si>
  <si>
    <t>THE KINGS DAUGHTERS AND SONS</t>
  </si>
  <si>
    <t>SOUTHERN TENN MEDICAL CENTER SNF</t>
  </si>
  <si>
    <t>RENAISSANCE TERRACE</t>
  </si>
  <si>
    <t>HENRY COUNTY HEALTHCARE CTR</t>
  </si>
  <si>
    <t>LIFE CARE CENTER OF GREENEVILLE</t>
  </si>
  <si>
    <t>PINE MEADOWS HEALTH CARE</t>
  </si>
  <si>
    <t>WHITEHAVEN COMMUNITY LIVING CENTER</t>
  </si>
  <si>
    <t>VIVIANT HEALTHCARE OF SHELBYVILLE</t>
  </si>
  <si>
    <t>VIVIANT HEALTHCARE OF MURFREESBORO</t>
  </si>
  <si>
    <t>CHURCH HILL CARE &amp; REHAB CTR</t>
  </si>
  <si>
    <t>LIFE CARE CENTER OF TULLAHOMA</t>
  </si>
  <si>
    <t>LIFE CARE CENTER OF MORGAN COUNTY</t>
  </si>
  <si>
    <t>LIFE CARE CENTER OF RED BANK</t>
  </si>
  <si>
    <t>SIGNATURE HEALTHCARE OF MEMPHIS</t>
  </si>
  <si>
    <t>GREYSTONE HEALTH CARE CENTER</t>
  </si>
  <si>
    <t>LIFE CARE CENTER OF CLEVELAND</t>
  </si>
  <si>
    <t>FOOTHILLS TRANSITIONAL CARE AND REHABILITATION</t>
  </si>
  <si>
    <t>JEFFERSON CITY HEALTH AND REHAB CENTER</t>
  </si>
  <si>
    <t>DIVERSICARE OF MARTIN</t>
  </si>
  <si>
    <t>AHC WAVERLY</t>
  </si>
  <si>
    <t>LIFE CARE CENTER OF CENTERVILLE</t>
  </si>
  <si>
    <t>RIVER GROVE HEALTH AND REHABILITATION</t>
  </si>
  <si>
    <t>HARTSVILLE CONVALESCENT CENTER</t>
  </si>
  <si>
    <t>SUMMIT VIEW OF FARRAGUT, LLC</t>
  </si>
  <si>
    <t>SUMMIT VIEW OF ROCKY TOP</t>
  </si>
  <si>
    <t>BRIARCLIFF HEALTH CARE CENTER</t>
  </si>
  <si>
    <t>AHC CUMBERLAND</t>
  </si>
  <si>
    <t>TRI STATE HEALTH AND REHABILITATION CENTER</t>
  </si>
  <si>
    <t>LAUGHLIN HEALTH CARE CENTER</t>
  </si>
  <si>
    <t>GREEN HILLS CENTER FOR REHABILITATION AND HEALING</t>
  </si>
  <si>
    <t>LEBANON CENTER FOR REHABILITATION AND HEALING, LLC</t>
  </si>
  <si>
    <t>TENNESSEE VETERANS HOME</t>
  </si>
  <si>
    <t>MABRY HEALTH CARE</t>
  </si>
  <si>
    <t>CAMDEN HEALTHCARE &amp; REHAB CENTER</t>
  </si>
  <si>
    <t>LIFE CARE CENTER OF JEFFERSON CITY</t>
  </si>
  <si>
    <t>CUMBERLAND VILLAGE CARE</t>
  </si>
  <si>
    <t>STARR REGIONAL HEALTH &amp; REHABILITATION</t>
  </si>
  <si>
    <t>LYNCHBURG NURSING CENTER</t>
  </si>
  <si>
    <t>COUNTRYSIDE POST-ACUTE AND REHABILITATION CENTER</t>
  </si>
  <si>
    <t>WHITES CREEK WELLNESS AND REHABILITATION CENTER</t>
  </si>
  <si>
    <t>RAINBOW REHAB AND HEALTHCARE</t>
  </si>
  <si>
    <t>WILLOW RIDGE CENTER</t>
  </si>
  <si>
    <t>REELFOOT MANOR HEALTH AND REHAB</t>
  </si>
  <si>
    <t>FAIRPARK HEALTH AND REHABILITATION</t>
  </si>
  <si>
    <t>HUNTSVILLE HEALTH AND REHABILITATION</t>
  </si>
  <si>
    <t>ERWIN HEALTH CARE CENTER</t>
  </si>
  <si>
    <t>BEECH TREE HEALTH AND REHABILITATION</t>
  </si>
  <si>
    <t>MEMPHIS JEWISH HOME</t>
  </si>
  <si>
    <t>LIFE CARE CENTER OF COLLEGEDALE</t>
  </si>
  <si>
    <t>HOLSTON MANOR</t>
  </si>
  <si>
    <t>CONCORDIA NURSING AND REHABILITATION-NORTHHAVEN</t>
  </si>
  <si>
    <t>LIFE CARE CENTER OF ATHENS</t>
  </si>
  <si>
    <t>RIDGEVIEW TERRACE OF LIFE CARE</t>
  </si>
  <si>
    <t>LIFE CARE CENTER OF ELIZABETHTON</t>
  </si>
  <si>
    <t>NORRIS HEALTH AND REHABILITATION CENTER</t>
  </si>
  <si>
    <t>WYNDRIDGE HEALTH AND REHAB CTR</t>
  </si>
  <si>
    <t>SIGNATURE HEALTH OF PORTLAND REHAB &amp; WELLNESS CENT</t>
  </si>
  <si>
    <t>TRENTON HEALTH AND REHABILITATION CENTER, LLC</t>
  </si>
  <si>
    <t>LIFE CARE CENTER OF COPPER BASIN</t>
  </si>
  <si>
    <t>LIFE CARE CENTER OF MORRISTOWN</t>
  </si>
  <si>
    <t>HILLCREST HEALTHCARE CENTER</t>
  </si>
  <si>
    <t>THE WATERS OF CHEATHAM, LLC</t>
  </si>
  <si>
    <t>ELK RIVER HEALTH AND REHABILITATION OF WINCHESTER</t>
  </si>
  <si>
    <t>ELK RIVER HEALTH &amp; REHABILITATION OF FAYETTEVILLE</t>
  </si>
  <si>
    <t>ELK RIVER HEALTH &amp; REHABILITATION OF ARDMORE</t>
  </si>
  <si>
    <t>LIFE CARE CENTER OF BRUCETON-HOLLOW ROCK</t>
  </si>
  <si>
    <t>SIGNATURE HEALTHCARE OF RIDGELY REHAB&amp;WELLNESS CTR</t>
  </si>
  <si>
    <t>FORT SANDERS TCU</t>
  </si>
  <si>
    <t>THE PALACE HEALTH CARE AND REHABILITATION CENTER</t>
  </si>
  <si>
    <t>AHC COVINGTON CARE</t>
  </si>
  <si>
    <t>GRACELAND REHABILITATION AND NURSING CARE CENTER</t>
  </si>
  <si>
    <t>OAKWOOD COMMUNITY LIVING CENTER</t>
  </si>
  <si>
    <t>BAILEY PARK COMMUNITY LIVING CENTER</t>
  </si>
  <si>
    <t>WESTMORELAND CARE &amp; REHAB CTR</t>
  </si>
  <si>
    <t>SIGNATURE HEALTHCARE OF SOUTH PITTSBURG REHAB &amp; WE</t>
  </si>
  <si>
    <t>HOLSTON HEALTH &amp; REHABILITATION CENTER</t>
  </si>
  <si>
    <t>SIGNATURE HEALTHCARE OF GREENEVILLE</t>
  </si>
  <si>
    <t>LAUDERDALE COMMUNITY LIVING CENTER</t>
  </si>
  <si>
    <t>PRINCETON TRANSITIONAL CARE &amp; ASSISTED LIVING</t>
  </si>
  <si>
    <t>CHRISTIAN CARE CENTER OF MCKENZIE L L C</t>
  </si>
  <si>
    <t>LAKEBRIDGE, A WATERS COMMUNITY, LLC</t>
  </si>
  <si>
    <t>SIGNATURE HEALTHCARE OF ROGERSVILLE</t>
  </si>
  <si>
    <t>SIGNATURE HEALTHCARE OF FENTRESS COUNTY</t>
  </si>
  <si>
    <t>STANDING STONE CARE AND REHAB</t>
  </si>
  <si>
    <t>W D BILL MANNING TENNESSEE STATE VETERANS HOME</t>
  </si>
  <si>
    <t>HILLVIEW COMMUNITY LIVING CENTER</t>
  </si>
  <si>
    <t>SIGNATURE HEALTHCARE OF CLEVELAND</t>
  </si>
  <si>
    <t>HARDIN CO NURSING HOME</t>
  </si>
  <si>
    <t>AHC NORTHSIDE</t>
  </si>
  <si>
    <t>MT PLEASANT HEALTHCARE AND REHABILITATION</t>
  </si>
  <si>
    <t>SIGNATURE HEALTHCARE OF ERIN</t>
  </si>
  <si>
    <t>WOODCREST AT BLAKEFORD</t>
  </si>
  <si>
    <t>LIFE CARE CENTER OF HIXSON</t>
  </si>
  <si>
    <t>AHC UNION CITY</t>
  </si>
  <si>
    <t>SMOKY MOUNTAIN POST-ACUTE AND REHABILITATION CENTE</t>
  </si>
  <si>
    <t>HORIZON HEALTH AND REHAB CENTER</t>
  </si>
  <si>
    <t>PARKWAY HEALTH AND REHABILITATION CENTER</t>
  </si>
  <si>
    <t>GENERATIONS CENTER OF SPENCER</t>
  </si>
  <si>
    <t>PICKETT CARE AND REHABILITATION CENTER</t>
  </si>
  <si>
    <t>MANCHESTER HEALTH CARE CENTER</t>
  </si>
  <si>
    <t>ADAMSPLACE, LLC</t>
  </si>
  <si>
    <t>SIGNATURE HEALTHCARE OF MONTEAGLE REHAB &amp; WELLNESS</t>
  </si>
  <si>
    <t>THE WATERS OF ROAN HIGHLANDS,LLC</t>
  </si>
  <si>
    <t>ADAMSVILLE HEALTHCARE AND REHABILITATION CENTER</t>
  </si>
  <si>
    <t>AHC NORTHBROOKE</t>
  </si>
  <si>
    <t>BEDROCKHC AT SPRING MEADOWS, LLC</t>
  </si>
  <si>
    <t>BLOUNT MEMORIAL TRANS CARE CTR</t>
  </si>
  <si>
    <t>COMMUNITY CARE OF RUTHERFORD</t>
  </si>
  <si>
    <t>SODDY-DAISY HEALTH CARE CENTER</t>
  </si>
  <si>
    <t>KNOLLWOOD MANOR</t>
  </si>
  <si>
    <t>AHC APPLINGWOOD</t>
  </si>
  <si>
    <t>MAPLEWOOD HEALTH CARE CENTER</t>
  </si>
  <si>
    <t>NHC HEALTHCARE, FARRAGUT</t>
  </si>
  <si>
    <t>OVERTON COUNTY HEALTH AND REHAB CENTER</t>
  </si>
  <si>
    <t>LIFE CARE CENTER OF SPARTA</t>
  </si>
  <si>
    <t>ETOWAH HEALTH CARE CENTER</t>
  </si>
  <si>
    <t>AHC VANAYER</t>
  </si>
  <si>
    <t>CENTER ON AGING AND HEALTH</t>
  </si>
  <si>
    <t>MILLINGTON HEALTHCARE CENTER</t>
  </si>
  <si>
    <t>AHC BRIGHT GLADE</t>
  </si>
  <si>
    <t>AHC BETHESDA</t>
  </si>
  <si>
    <t>AHC HARBOR VIEW</t>
  </si>
  <si>
    <t>AHC MCKENZIE</t>
  </si>
  <si>
    <t>AHC LEWIS COUNTY</t>
  </si>
  <si>
    <t>AHC LEXINGTON</t>
  </si>
  <si>
    <t>AHAVA HEALTHCARE OF CLARKSVILLE</t>
  </si>
  <si>
    <t>DOUGLAS POST-ACUTE AND REHABILITATION CENTER</t>
  </si>
  <si>
    <t>WOODBURY HEALTH AND REHABILITATION CENTER</t>
  </si>
  <si>
    <t>WEAKLEY COUNTY NURSING HOME</t>
  </si>
  <si>
    <t>AHC MT JULIET</t>
  </si>
  <si>
    <t>GALLAWAY HEALTH AND REHAB</t>
  </si>
  <si>
    <t>AHC CRESTVIEW</t>
  </si>
  <si>
    <t>AHC MEADOWBROOK</t>
  </si>
  <si>
    <t>AHC SAVANNAH</t>
  </si>
  <si>
    <t>CELINA HEALTH AND REHABILITATION CENTER</t>
  </si>
  <si>
    <t>AHC DYERSBURG</t>
  </si>
  <si>
    <t>MISSION CONVALESCENT HOME</t>
  </si>
  <si>
    <t>SIGNATURE HEALTHCARE OF CLARKSVILLE</t>
  </si>
  <si>
    <t>AHC WESTWOOD</t>
  </si>
  <si>
    <t>AHC DECATUR COUNTY</t>
  </si>
  <si>
    <t>AHC MCNAIRY COUNTY</t>
  </si>
  <si>
    <t>AHC FOREST COVE</t>
  </si>
  <si>
    <t>AHC HUMBOLDT</t>
  </si>
  <si>
    <t>AMERICAN HEALTH COMMUNITIES OF CLARKSVILLE</t>
  </si>
  <si>
    <t>SWEETWATER NURSING CENTER</t>
  </si>
  <si>
    <t>MADISONVILLE HEALTH AND REHAB CENTER</t>
  </si>
  <si>
    <t>FOUR OAKS HEALTH CARE CENTER</t>
  </si>
  <si>
    <t>HANCOCK MANOR NURSING HOME</t>
  </si>
  <si>
    <t>AHC VANCO</t>
  </si>
  <si>
    <t>MAGNOLIA CREEK NURSING AND REHABILITATION</t>
  </si>
  <si>
    <t>AHC PARIS</t>
  </si>
  <si>
    <t>BELLS NURSING AND REHABILITATION CENTER</t>
  </si>
  <si>
    <t>HILLVIEW HEALTH CENTER</t>
  </si>
  <si>
    <t>MAGNOLIA HEALTHCARE AND REHABILITATION CENTER</t>
  </si>
  <si>
    <t>ALAMO NURSING AND REHABILITATION CENTER</t>
  </si>
  <si>
    <t>IVY HALL NURSING HOME</t>
  </si>
  <si>
    <t>HENDERSON HEALTH AND REHABILITATION CENTER</t>
  </si>
  <si>
    <t>SHANNONDALE OF MARYVILLE HEALTH CARE CENTER</t>
  </si>
  <si>
    <t>HERMITAGE HEALTH CENTER</t>
  </si>
  <si>
    <t>NHC PLACE AT COOL SPRINGS</t>
  </si>
  <si>
    <t>ISLAND HOME PARK HEALTH AND REHAB</t>
  </si>
  <si>
    <t>DICKSON HEALTH AND REHAB</t>
  </si>
  <si>
    <t>DURHAM-HENSLEY HEALTH AND REHABILITATION</t>
  </si>
  <si>
    <t>LIFE CARE CENTER OF GRAY</t>
  </si>
  <si>
    <t>THE WATERS OF SPRINGFIELD LLC</t>
  </si>
  <si>
    <t>ASBURY PLACE AT KINGSPORT</t>
  </si>
  <si>
    <t>THE VILLAGE AT GERMANTOWN</t>
  </si>
  <si>
    <t>ABUNDANT CHRISTIAN LIVING COMMUNITY REHABILITATION</t>
  </si>
  <si>
    <t>SENATOR BEN ATCHLEY STATE VETERANS' HOME</t>
  </si>
  <si>
    <t>ALLENBROOKE NURSING AND REHABILITATION CENTER</t>
  </si>
  <si>
    <t>STONERIDGE HEALTH CARE, LLC</t>
  </si>
  <si>
    <t>THE WATERS OF JOHNSON CITY, LLC</t>
  </si>
  <si>
    <t>SOMERFIELD AT THE HERITAGE</t>
  </si>
  <si>
    <t>HUMPHREYS COUNTY CARE AND REHABILITATION</t>
  </si>
  <si>
    <t>AVE MARIA HOME</t>
  </si>
  <si>
    <t>MCKENDREE VILLAGE</t>
  </si>
  <si>
    <t>RIPLEY HEALTHCARE AND REHAB CENTER</t>
  </si>
  <si>
    <t>ST CLARE HEALTH AND REHAB, LLC</t>
  </si>
  <si>
    <t>LIFE CARE CENTER OF RHEA COUNTY</t>
  </si>
  <si>
    <t>COLLIERVILLE NURSING AND REHABILITATION, LLC</t>
  </si>
  <si>
    <t>THE MEADOWS</t>
  </si>
  <si>
    <t>THE HIGHLANDS OF DYERSBURG HEALTH &amp; REHAB</t>
  </si>
  <si>
    <t>PAVILION-THS, LLC</t>
  </si>
  <si>
    <t>WEST HILLS HEALTH AND REHAB</t>
  </si>
  <si>
    <t>THE WATERS OF SMYRNA, LLC</t>
  </si>
  <si>
    <t>NEWPORT HEALTH AND REHABILITATION CENTER</t>
  </si>
  <si>
    <t>GOOD SAMARITAN SOCIETY - FAIRFIELD GLADE</t>
  </si>
  <si>
    <t>LIFE CARE CENTER OF HICKORY WOODS</t>
  </si>
  <si>
    <t>LIFE CARE CENTER OF OLD HICKORY VILLAGE</t>
  </si>
  <si>
    <t>WHARTON NURSING HOME</t>
  </si>
  <si>
    <t>LIFE CARE CENTER OF OOLTEWAH</t>
  </si>
  <si>
    <t>NASHVILLE CENTER FOR REHABILITATION AND HEALING LL</t>
  </si>
  <si>
    <t>WHITE HOUSE HEALTH CARE INC</t>
  </si>
  <si>
    <t>NHC HEALTHCARE, TULLAHOMA</t>
  </si>
  <si>
    <t>CREEKSIDE CENTER FOR REHABILITATION AND HEALING</t>
  </si>
  <si>
    <t>NHC HEALTHCARE, KINGSPORT</t>
  </si>
  <si>
    <t>WAYNESBORO HEALTH AND REHABILITATION CENTER</t>
  </si>
  <si>
    <t>NHC PLACE SUMNER</t>
  </si>
  <si>
    <t>LIFE CARE CENTER OF BLOUNT COUNTY</t>
  </si>
  <si>
    <t>REGIONAL ONE HEALTH SUBACUTE CARE</t>
  </si>
  <si>
    <t>CHRISTIAN CARE CENTER OF MEMPHIS</t>
  </si>
  <si>
    <t>WELLPARK AT SHANNONDALE</t>
  </si>
  <si>
    <t>BRIGADIER GENERAL WENDELL H GILBERT TN STATE VETER</t>
  </si>
  <si>
    <t>NHC PLACE AT THE TRACE</t>
  </si>
  <si>
    <t>LAKESHORE HEARTLAND</t>
  </si>
  <si>
    <t>HARBERT HILLS ACADEMY N H</t>
  </si>
  <si>
    <t>LIFE CARE CENTER OF EAST RIDGE</t>
  </si>
  <si>
    <t>DECATUR WELLNESS AND REHABILITATION CENTER</t>
  </si>
  <si>
    <t>CHRISTIAN CARE CENTER OF BRISTOL</t>
  </si>
  <si>
    <t>THE RESERVE AT SPRING HILL</t>
  </si>
  <si>
    <t>STONES RIVER MANOR, INC</t>
  </si>
  <si>
    <t>LAURELBROOK NURSING HOME</t>
  </si>
  <si>
    <t>BLEDSOE COUNTY NURSING HOME</t>
  </si>
  <si>
    <t>CHRISTIAN CARE CENTER OF BOLIVAR, LLC</t>
  </si>
  <si>
    <t>TENNOVA NEWPORT CONVALESCENT CENTER</t>
  </si>
  <si>
    <t>HARDIN HOME</t>
  </si>
  <si>
    <t>HICKMAN COMMUNITY NURSING HOME</t>
  </si>
  <si>
    <t>PARK REST HARDIN COUNTY HEALTH CENTER</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</si>
  <si>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</si>
  <si>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</si>
  <si>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</si>
  <si>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</si>
  <si>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</si>
  <si>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</si>
  <si>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</si>
  <si>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</si>
  <si>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</si>
  <si>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</si>
  <si>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</si>
  <si>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</si>
  <si>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</si>
  <si>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</si>
  <si>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</si>
  <si>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</si>
  <si>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</si>
  <si>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</si>
  <si>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</si>
  <si>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</si>
  <si>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</si>
  <si>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</si>
  <si>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</si>
  <si>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</si>
  <si>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</si>
  <si>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</si>
  <si>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</si>
  <si>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</si>
  <si>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</si>
  <si>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</si>
  <si>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</si>
  <si>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</si>
  <si>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</si>
  <si>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</si>
  <si>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</si>
  <si>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</si>
  <si>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</si>
  <si>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</si>
  <si>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</si>
  <si>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</si>
  <si>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</si>
  <si>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</si>
  <si>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</si>
  <si>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</si>
  <si>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</si>
  <si>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</si>
  <si>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</si>
  <si>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</si>
  <si>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</si>
  <si>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</si>
  <si>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</si>
  <si>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Franklin</t>
  </si>
  <si>
    <t>Jefferson</t>
  </si>
  <si>
    <t>Lauderdale</t>
  </si>
  <si>
    <t>Montgomery</t>
  </si>
  <si>
    <t>Marshall</t>
  </si>
  <si>
    <t>Morgan</t>
  </si>
  <si>
    <t>Coffee</t>
  </si>
  <si>
    <t>Perry</t>
  </si>
  <si>
    <t>Madison</t>
  </si>
  <si>
    <t>Macon</t>
  </si>
  <si>
    <t>Washington</t>
  </si>
  <si>
    <t>Clay</t>
  </si>
  <si>
    <t>Lawrence</t>
  </si>
  <si>
    <t>Shelby</t>
  </si>
  <si>
    <t>Marion</t>
  </si>
  <si>
    <t>Houston</t>
  </si>
  <si>
    <t>Fayette</t>
  </si>
  <si>
    <t>De Kalb</t>
  </si>
  <si>
    <t>Blount</t>
  </si>
  <si>
    <t>Jackson</t>
  </si>
  <si>
    <t>Monroe</t>
  </si>
  <si>
    <t>Henry</t>
  </si>
  <si>
    <t>Benton</t>
  </si>
  <si>
    <t>White</t>
  </si>
  <si>
    <t>Van Buren</t>
  </si>
  <si>
    <t>Johnson</t>
  </si>
  <si>
    <t>Greene</t>
  </si>
  <si>
    <t>Union</t>
  </si>
  <si>
    <t>Bradley</t>
  </si>
  <si>
    <t>Carroll</t>
  </si>
  <si>
    <t>Sevier</t>
  </si>
  <si>
    <t>Polk</t>
  </si>
  <si>
    <t>Lincoln</t>
  </si>
  <si>
    <t>Lake</t>
  </si>
  <si>
    <t>Putnam</t>
  </si>
  <si>
    <t>Hamilton</t>
  </si>
  <si>
    <t>Warren</t>
  </si>
  <si>
    <t>Decatur</t>
  </si>
  <si>
    <t>Hancock</t>
  </si>
  <si>
    <t>Wayne</t>
  </si>
  <si>
    <t>Stewart</t>
  </si>
  <si>
    <t>Knox</t>
  </si>
  <si>
    <t>Grundy</t>
  </si>
  <si>
    <t>Hardin</t>
  </si>
  <si>
    <t>Williamson</t>
  </si>
  <si>
    <t>Cumberland</t>
  </si>
  <si>
    <t>Henderson</t>
  </si>
  <si>
    <t>Scott</t>
  </si>
  <si>
    <t>Sullivan</t>
  </si>
  <si>
    <t>Gibson</t>
  </si>
  <si>
    <t>Tipton</t>
  </si>
  <si>
    <t>Smith</t>
  </si>
  <si>
    <t>Wilson</t>
  </si>
  <si>
    <t>Sumner</t>
  </si>
  <si>
    <t>Anderson</t>
  </si>
  <si>
    <t>Campbell</t>
  </si>
  <si>
    <t>Lewis</t>
  </si>
  <si>
    <t>Carter</t>
  </si>
  <si>
    <t>Hickman</t>
  </si>
  <si>
    <t>Robertson</t>
  </si>
  <si>
    <t>Claiborne</t>
  </si>
  <si>
    <t>Humphreys</t>
  </si>
  <si>
    <t>Davidson</t>
  </si>
  <si>
    <t>Moore</t>
  </si>
  <si>
    <t>Rutherford</t>
  </si>
  <si>
    <t>Haywood</t>
  </si>
  <si>
    <t>Meigs</t>
  </si>
  <si>
    <t>Chester</t>
  </si>
  <si>
    <t>Bedford</t>
  </si>
  <si>
    <t>Dickson</t>
  </si>
  <si>
    <t>Maury</t>
  </si>
  <si>
    <t>Unicoi</t>
  </si>
  <si>
    <t>Mc Minn</t>
  </si>
  <si>
    <t>Giles</t>
  </si>
  <si>
    <t>Sequatchie</t>
  </si>
  <si>
    <t>Obion</t>
  </si>
  <si>
    <t>Roane</t>
  </si>
  <si>
    <t>Rhea</t>
  </si>
  <si>
    <t>Hamblen</t>
  </si>
  <si>
    <t>Hardeman</t>
  </si>
  <si>
    <t>Hawkins</t>
  </si>
  <si>
    <t>Weakley</t>
  </si>
  <si>
    <t>Loudon</t>
  </si>
  <si>
    <t>Trousdale</t>
  </si>
  <si>
    <t>Grainger</t>
  </si>
  <si>
    <t>Cheatham</t>
  </si>
  <si>
    <t>Dyer</t>
  </si>
  <si>
    <t>Fentress</t>
  </si>
  <si>
    <t>Pickett</t>
  </si>
  <si>
    <t>Mc Nairy</t>
  </si>
  <si>
    <t>Overton</t>
  </si>
  <si>
    <t>Cannon</t>
  </si>
  <si>
    <t>Crockett</t>
  </si>
  <si>
    <t>Cocke</t>
  </si>
  <si>
    <t>Bledsoe</t>
  </si>
  <si>
    <t>CORDOVA</t>
  </si>
  <si>
    <t>ATHENS</t>
  </si>
  <si>
    <t>HUNTSVILLE</t>
  </si>
  <si>
    <t>DECATUR</t>
  </si>
  <si>
    <t>CROSSVILLE</t>
  </si>
  <si>
    <t>JACKSON</t>
  </si>
  <si>
    <t>LAFAYETTE</t>
  </si>
  <si>
    <t>MADISON</t>
  </si>
  <si>
    <t>LINDEN</t>
  </si>
  <si>
    <t>CAMDEN</t>
  </si>
  <si>
    <t>FAYETTEVILLE</t>
  </si>
  <si>
    <t>CLARKSVILLE</t>
  </si>
  <si>
    <t>NASHVILLE</t>
  </si>
  <si>
    <t>PARIS</t>
  </si>
  <si>
    <t>NEWPORT</t>
  </si>
  <si>
    <t>CLINTON</t>
  </si>
  <si>
    <t>MURFREESBORO</t>
  </si>
  <si>
    <t>PLEASANT HILL</t>
  </si>
  <si>
    <t>MONTEREY</t>
  </si>
  <si>
    <t>ANTIOCH</t>
  </si>
  <si>
    <t>LIVINGSTON</t>
  </si>
  <si>
    <t>UNION CITY</t>
  </si>
  <si>
    <t>LOUISVILLE</t>
  </si>
  <si>
    <t>SPRINGFIELD</t>
  </si>
  <si>
    <t>MANCHESTER</t>
  </si>
  <si>
    <t>PORTLAND</t>
  </si>
  <si>
    <t>BRISTOL</t>
  </si>
  <si>
    <t>DOVER</t>
  </si>
  <si>
    <t>SMYRNA</t>
  </si>
  <si>
    <t>SPRING HILL</t>
  </si>
  <si>
    <t>TRENTON</t>
  </si>
  <si>
    <t>SAVANNAH</t>
  </si>
  <si>
    <t>WAYNESBORO</t>
  </si>
  <si>
    <t>COVINGTON</t>
  </si>
  <si>
    <t>SPARTA</t>
  </si>
  <si>
    <t>GRAY</t>
  </si>
  <si>
    <t>PULASKI</t>
  </si>
  <si>
    <t>CLEVELAND</t>
  </si>
  <si>
    <t>MOUNT PLEASANT</t>
  </si>
  <si>
    <t>DUNLAP</t>
  </si>
  <si>
    <t>DAYTON</t>
  </si>
  <si>
    <t>CENTERVILLE</t>
  </si>
  <si>
    <t>KNOXVILLE</t>
  </si>
  <si>
    <t>WAVERLY</t>
  </si>
  <si>
    <t>SPENCER</t>
  </si>
  <si>
    <t>HUMBOLDT</t>
  </si>
  <si>
    <t>SHELBYVILLE</t>
  </si>
  <si>
    <t>LEBANON</t>
  </si>
  <si>
    <t>COLUMBIA</t>
  </si>
  <si>
    <t>WINCHESTER</t>
  </si>
  <si>
    <t>BARTLETT</t>
  </si>
  <si>
    <t>LAWRENCEBURG</t>
  </si>
  <si>
    <t>FRANKLIN</t>
  </si>
  <si>
    <t>DYER</t>
  </si>
  <si>
    <t>MORRISTOWN</t>
  </si>
  <si>
    <t>MILAN</t>
  </si>
  <si>
    <t>PARSONS</t>
  </si>
  <si>
    <t>WESTMORELAND</t>
  </si>
  <si>
    <t>MADISONVILLE</t>
  </si>
  <si>
    <t>LEXINGTON</t>
  </si>
  <si>
    <t>PIKEVILLE</t>
  </si>
  <si>
    <t>HENDERSON</t>
  </si>
  <si>
    <t>JAMESTOWN</t>
  </si>
  <si>
    <t>BROWNSVILLE</t>
  </si>
  <si>
    <t>WOODBURY</t>
  </si>
  <si>
    <t>JEFFERSON CITY</t>
  </si>
  <si>
    <t>PALMYRA</t>
  </si>
  <si>
    <t>HERMITAGE</t>
  </si>
  <si>
    <t>CARTHAGE</t>
  </si>
  <si>
    <t>BOLIVAR</t>
  </si>
  <si>
    <t>GALLATIN</t>
  </si>
  <si>
    <t>MEMPHIS</t>
  </si>
  <si>
    <t>ROGERSVILLE</t>
  </si>
  <si>
    <t>RIPLEY</t>
  </si>
  <si>
    <t>HENDERSONVILLE</t>
  </si>
  <si>
    <t>BRENTWOOD</t>
  </si>
  <si>
    <t>JOHNSON CITY</t>
  </si>
  <si>
    <t>CELINA</t>
  </si>
  <si>
    <t>SOMERVILLE</t>
  </si>
  <si>
    <t>GERMANTOWN</t>
  </si>
  <si>
    <t>ARDMORE</t>
  </si>
  <si>
    <t>LEWISBURG</t>
  </si>
  <si>
    <t>HUNTINGDON</t>
  </si>
  <si>
    <t>SPRING CITY</t>
  </si>
  <si>
    <t>HARTSVILLE</t>
  </si>
  <si>
    <t>MARTIN</t>
  </si>
  <si>
    <t>DICKSON</t>
  </si>
  <si>
    <t>CHATTANOOGA</t>
  </si>
  <si>
    <t>TAZEWELL</t>
  </si>
  <si>
    <t>MC MINNVILLE</t>
  </si>
  <si>
    <t>ERWIN</t>
  </si>
  <si>
    <t>COOKEVILLE</t>
  </si>
  <si>
    <t>LAFOLLETTE</t>
  </si>
  <si>
    <t>SMITHVILLE</t>
  </si>
  <si>
    <t>SIGNAL MOUNTAIN</t>
  </si>
  <si>
    <t>OAK RIDGE</t>
  </si>
  <si>
    <t>SEVIERVILLE</t>
  </si>
  <si>
    <t>ROCKWOOD</t>
  </si>
  <si>
    <t>NEW TAZEWELL</t>
  </si>
  <si>
    <t>KINGSPORT</t>
  </si>
  <si>
    <t>MOUNTAIN CITY</t>
  </si>
  <si>
    <t>ELIZABETHTON</t>
  </si>
  <si>
    <t>HARRIMAN</t>
  </si>
  <si>
    <t>GREENEVILLE</t>
  </si>
  <si>
    <t>CHURCH HILL</t>
  </si>
  <si>
    <t>TULLAHOMA</t>
  </si>
  <si>
    <t>WARTBURG</t>
  </si>
  <si>
    <t>BLOUNTVILLE</t>
  </si>
  <si>
    <t>LOUDON</t>
  </si>
  <si>
    <t>ROCKY TOP</t>
  </si>
  <si>
    <t>GAINESBORO</t>
  </si>
  <si>
    <t>ETOWAH</t>
  </si>
  <si>
    <t>LYNCHBURG</t>
  </si>
  <si>
    <t>WHITES CREEK</t>
  </si>
  <si>
    <t>MAYNARDVILLE</t>
  </si>
  <si>
    <t>TIPTONVILLE</t>
  </si>
  <si>
    <t>JELLICO</t>
  </si>
  <si>
    <t>COLLEGEDALE</t>
  </si>
  <si>
    <t>RUTLEDGE</t>
  </si>
  <si>
    <t>ANDERSONVILLE</t>
  </si>
  <si>
    <t>DUCKTOWN</t>
  </si>
  <si>
    <t>ASHLAND CITY</t>
  </si>
  <si>
    <t>BRUCETON</t>
  </si>
  <si>
    <t>RIDGELY</t>
  </si>
  <si>
    <t>RED BOILING SPRINGS</t>
  </si>
  <si>
    <t>DYERSBURG</t>
  </si>
  <si>
    <t>SOUTH PITTSBURG</t>
  </si>
  <si>
    <t>MC KENZIE</t>
  </si>
  <si>
    <t>DRESDEN</t>
  </si>
  <si>
    <t>ERIN</t>
  </si>
  <si>
    <t>HIXSON</t>
  </si>
  <si>
    <t>PIGEON FORGE</t>
  </si>
  <si>
    <t>BYRDSTOWN</t>
  </si>
  <si>
    <t>MONTEAGLE</t>
  </si>
  <si>
    <t>ROAN MOUNTAIN</t>
  </si>
  <si>
    <t>ADAMSVILLE</t>
  </si>
  <si>
    <t>SODDY-DAISY</t>
  </si>
  <si>
    <t>MILLINGTON</t>
  </si>
  <si>
    <t>HOHENWALD</t>
  </si>
  <si>
    <t>MOUNT JULIET</t>
  </si>
  <si>
    <t>GALLAWAY</t>
  </si>
  <si>
    <t>DECATURVILLE</t>
  </si>
  <si>
    <t>SELMER</t>
  </si>
  <si>
    <t>SWEETWATER</t>
  </si>
  <si>
    <t>JONESBOROUGH</t>
  </si>
  <si>
    <t>SNEEDVILLE</t>
  </si>
  <si>
    <t>GOODLETTSVILLE</t>
  </si>
  <si>
    <t>BELLS</t>
  </si>
  <si>
    <t>ALAMO</t>
  </si>
  <si>
    <t>DANDRIDGE</t>
  </si>
  <si>
    <t>CHUCKEY</t>
  </si>
  <si>
    <t>COLLIERVILLE</t>
  </si>
  <si>
    <t>OLD HICKORY</t>
  </si>
  <si>
    <t>OOLTEWAH</t>
  </si>
  <si>
    <t>WHITE HOUSE</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</si>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</sst>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11"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308" totalsRowShown="0" headerRowDxfId="131">
  <autoFilter ref="A1:AG308" xr:uid="{F6C3CB19-CE12-4B14-8BE9-BE2DA56924F3}"/>
  <sortState xmlns:xlrd2="http://schemas.microsoft.com/office/spreadsheetml/2017/richdata2" ref="A2:AG308">
    <sortCondition ref="A1:A308"/>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308" totalsRowShown="0" headerRowDxfId="102">
  <autoFilter ref="A1:AN308" xr:uid="{F6C3CB19-CE12-4B14-8BE9-BE2DA56924F3}"/>
  <sortState xmlns:xlrd2="http://schemas.microsoft.com/office/spreadsheetml/2017/richdata2" ref="A2:AN308">
    <sortCondition ref="A1:A308"/>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308" totalsRowShown="0" headerRowDxfId="67">
  <autoFilter ref="A1:AI308"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499"/>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611</v>
      </c>
      <c r="B1" s="2" t="s">
        <v>613</v>
      </c>
      <c r="C1" s="2" t="s">
        <v>614</v>
      </c>
      <c r="D1" s="2" t="s">
        <v>615</v>
      </c>
      <c r="E1" s="2" t="s">
        <v>616</v>
      </c>
      <c r="F1" s="2" t="s">
        <v>617</v>
      </c>
      <c r="G1" s="2" t="s">
        <v>618</v>
      </c>
      <c r="H1" s="2" t="s">
        <v>619</v>
      </c>
      <c r="I1" s="2" t="s">
        <v>620</v>
      </c>
      <c r="J1" s="2" t="s">
        <v>621</v>
      </c>
      <c r="K1" s="2" t="s">
        <v>622</v>
      </c>
      <c r="L1" s="2" t="s">
        <v>623</v>
      </c>
      <c r="M1" s="2" t="s">
        <v>624</v>
      </c>
      <c r="N1" s="2" t="s">
        <v>625</v>
      </c>
      <c r="O1" s="2" t="s">
        <v>626</v>
      </c>
      <c r="P1" s="2" t="s">
        <v>627</v>
      </c>
      <c r="Q1" s="2" t="s">
        <v>628</v>
      </c>
      <c r="R1" s="2" t="s">
        <v>629</v>
      </c>
      <c r="S1" s="2" t="s">
        <v>630</v>
      </c>
      <c r="T1" s="2" t="s">
        <v>631</v>
      </c>
      <c r="U1" s="2" t="s">
        <v>632</v>
      </c>
      <c r="V1" s="2" t="s">
        <v>633</v>
      </c>
      <c r="W1" s="2" t="s">
        <v>634</v>
      </c>
      <c r="X1" s="2" t="s">
        <v>635</v>
      </c>
      <c r="Y1" s="2" t="s">
        <v>636</v>
      </c>
      <c r="Z1" s="2" t="s">
        <v>637</v>
      </c>
      <c r="AA1" s="2" t="s">
        <v>638</v>
      </c>
      <c r="AB1" s="2" t="s">
        <v>639</v>
      </c>
      <c r="AC1" s="2" t="s">
        <v>640</v>
      </c>
      <c r="AD1" s="2" t="s">
        <v>641</v>
      </c>
      <c r="AE1" s="2" t="s">
        <v>642</v>
      </c>
      <c r="AF1" s="2" t="s">
        <v>643</v>
      </c>
      <c r="AG1" s="3" t="s">
        <v>644</v>
      </c>
    </row>
    <row r="2" spans="1:34" x14ac:dyDescent="0.25">
      <c r="A2" t="s">
        <v>352</v>
      </c>
      <c r="B2" t="s">
        <v>259</v>
      </c>
      <c r="C2" t="s">
        <v>532</v>
      </c>
      <c r="D2" t="s">
        <v>371</v>
      </c>
      <c r="E2" s="4">
        <v>81.967391304347828</v>
      </c>
      <c r="F2" s="4">
        <f>Nurse[[#This Row],[Total Nurse Staff Hours]]/Nurse[[#This Row],[MDS Census]]</f>
        <v>2.7424744728815806</v>
      </c>
      <c r="G2" s="4">
        <f>Nurse[[#This Row],[Total Direct Care Staff Hours]]/Nurse[[#This Row],[MDS Census]]</f>
        <v>2.5204548468372896</v>
      </c>
      <c r="H2" s="4">
        <f>Nurse[[#This Row],[Total RN Hours (w/ Admin, DON)]]/Nurse[[#This Row],[MDS Census]]</f>
        <v>0.37952526190160457</v>
      </c>
      <c r="I2" s="4">
        <f>Nurse[[#This Row],[RN Hours (excl. Admin, DON)]]/Nurse[[#This Row],[MDS Census]]</f>
        <v>0.25818856915528443</v>
      </c>
      <c r="J2" s="4">
        <f>SUM(Nurse[[#This Row],[RN Hours (excl. Admin, DON)]],Nurse[[#This Row],[RN Admin Hours]],Nurse[[#This Row],[RN DON Hours]],Nurse[[#This Row],[LPN Hours (excl. Admin)]],Nurse[[#This Row],[LPN Admin Hours]],Nurse[[#This Row],[CNA Hours]],Nurse[[#This Row],[NA TR Hours]],Nurse[[#This Row],[Med Aide/Tech Hours]])</f>
        <v>224.79347826086956</v>
      </c>
      <c r="K2" s="4">
        <f>SUM(Nurse[[#This Row],[RN Hours (excl. Admin, DON)]],Nurse[[#This Row],[LPN Hours (excl. Admin)]],Nurse[[#This Row],[CNA Hours]],Nurse[[#This Row],[NA TR Hours]],Nurse[[#This Row],[Med Aide/Tech Hours]])</f>
        <v>206.59510869565219</v>
      </c>
      <c r="L2" s="4">
        <f>SUM(Nurse[[#This Row],[RN Hours (excl. Admin, DON)]],Nurse[[#This Row],[RN Admin Hours]],Nurse[[#This Row],[RN DON Hours]])</f>
        <v>31.108695652173914</v>
      </c>
      <c r="M2" s="4">
        <v>21.163043478260871</v>
      </c>
      <c r="N2" s="4">
        <v>5.5543478260869561</v>
      </c>
      <c r="O2" s="4">
        <v>4.3913043478260869</v>
      </c>
      <c r="P2" s="4">
        <f>SUM(Nurse[[#This Row],[LPN Hours (excl. Admin)]],Nurse[[#This Row],[LPN Admin Hours]])</f>
        <v>80.638586956521735</v>
      </c>
      <c r="Q2" s="4">
        <v>72.385869565217391</v>
      </c>
      <c r="R2" s="4">
        <v>8.2527173913043477</v>
      </c>
      <c r="S2" s="4">
        <f>SUM(Nurse[[#This Row],[CNA Hours]],Nurse[[#This Row],[NA TR Hours]],Nurse[[#This Row],[Med Aide/Tech Hours]])</f>
        <v>113.04619565217391</v>
      </c>
      <c r="T2" s="4">
        <v>113.04619565217391</v>
      </c>
      <c r="U2" s="4">
        <v>0</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0.2608695652173913</v>
      </c>
      <c r="X2" s="4">
        <v>0</v>
      </c>
      <c r="Y2" s="4">
        <v>0.2608695652173913</v>
      </c>
      <c r="Z2" s="4">
        <v>0</v>
      </c>
      <c r="AA2" s="4">
        <v>0</v>
      </c>
      <c r="AB2" s="4">
        <v>0</v>
      </c>
      <c r="AC2" s="4">
        <v>0</v>
      </c>
      <c r="AD2" s="4">
        <v>0</v>
      </c>
      <c r="AE2" s="4">
        <v>0</v>
      </c>
      <c r="AF2" s="1">
        <v>445483</v>
      </c>
      <c r="AG2" s="1">
        <v>4</v>
      </c>
      <c r="AH2"/>
    </row>
    <row r="3" spans="1:34" x14ac:dyDescent="0.25">
      <c r="A3" t="s">
        <v>352</v>
      </c>
      <c r="B3" t="s">
        <v>192</v>
      </c>
      <c r="C3" t="s">
        <v>472</v>
      </c>
      <c r="D3" t="s">
        <v>425</v>
      </c>
      <c r="E3" s="4">
        <v>43.934782608695649</v>
      </c>
      <c r="F3" s="4">
        <f>Nurse[[#This Row],[Total Nurse Staff Hours]]/Nurse[[#This Row],[MDS Census]]</f>
        <v>6.1192132607619998</v>
      </c>
      <c r="G3" s="4">
        <f>Nurse[[#This Row],[Total Direct Care Staff Hours]]/Nurse[[#This Row],[MDS Census]]</f>
        <v>5.6240376051459675</v>
      </c>
      <c r="H3" s="4">
        <f>Nurse[[#This Row],[Total RN Hours (w/ Admin, DON)]]/Nurse[[#This Row],[MDS Census]]</f>
        <v>0.964992577931717</v>
      </c>
      <c r="I3" s="4">
        <f>Nurse[[#This Row],[RN Hours (excl. Admin, DON)]]/Nurse[[#This Row],[MDS Census]]</f>
        <v>0.57125185551707081</v>
      </c>
      <c r="J3" s="4">
        <f>SUM(Nurse[[#This Row],[RN Hours (excl. Admin, DON)]],Nurse[[#This Row],[RN Admin Hours]],Nurse[[#This Row],[RN DON Hours]],Nurse[[#This Row],[LPN Hours (excl. Admin)]],Nurse[[#This Row],[LPN Admin Hours]],Nurse[[#This Row],[CNA Hours]],Nurse[[#This Row],[NA TR Hours]],Nurse[[#This Row],[Med Aide/Tech Hours]])</f>
        <v>268.84630434782611</v>
      </c>
      <c r="K3" s="4">
        <f>SUM(Nurse[[#This Row],[RN Hours (excl. Admin, DON)]],Nurse[[#This Row],[LPN Hours (excl. Admin)]],Nurse[[#This Row],[CNA Hours]],Nurse[[#This Row],[NA TR Hours]],Nurse[[#This Row],[Med Aide/Tech Hours]])</f>
        <v>247.09086956521736</v>
      </c>
      <c r="L3" s="4">
        <f>SUM(Nurse[[#This Row],[RN Hours (excl. Admin, DON)]],Nurse[[#This Row],[RN Admin Hours]],Nurse[[#This Row],[RN DON Hours]])</f>
        <v>42.396739130434781</v>
      </c>
      <c r="M3" s="4">
        <v>25.097826086956523</v>
      </c>
      <c r="N3" s="4">
        <v>11.820652173913043</v>
      </c>
      <c r="O3" s="4">
        <v>5.4782608695652177</v>
      </c>
      <c r="P3" s="4">
        <f>SUM(Nurse[[#This Row],[LPN Hours (excl. Admin)]],Nurse[[#This Row],[LPN Admin Hours]])</f>
        <v>82.531847826086945</v>
      </c>
      <c r="Q3" s="4">
        <v>78.075326086956508</v>
      </c>
      <c r="R3" s="4">
        <v>4.4565217391304346</v>
      </c>
      <c r="S3" s="4">
        <f>SUM(Nurse[[#This Row],[CNA Hours]],Nurse[[#This Row],[NA TR Hours]],Nurse[[#This Row],[Med Aide/Tech Hours]])</f>
        <v>143.91771739130436</v>
      </c>
      <c r="T3" s="4">
        <v>59.724782608695655</v>
      </c>
      <c r="U3" s="4">
        <v>84.192934782608702</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26.821847826086959</v>
      </c>
      <c r="X3" s="4">
        <v>0</v>
      </c>
      <c r="Y3" s="4">
        <v>0</v>
      </c>
      <c r="Z3" s="4">
        <v>0</v>
      </c>
      <c r="AA3" s="4">
        <v>13.129673913043479</v>
      </c>
      <c r="AB3" s="4">
        <v>0</v>
      </c>
      <c r="AC3" s="4">
        <v>13.692173913043479</v>
      </c>
      <c r="AD3" s="4">
        <v>0</v>
      </c>
      <c r="AE3" s="4">
        <v>0</v>
      </c>
      <c r="AF3" s="1">
        <v>445392</v>
      </c>
      <c r="AG3" s="1">
        <v>4</v>
      </c>
      <c r="AH3"/>
    </row>
    <row r="4" spans="1:34" x14ac:dyDescent="0.25">
      <c r="A4" t="s">
        <v>352</v>
      </c>
      <c r="B4" t="s">
        <v>195</v>
      </c>
      <c r="C4" t="s">
        <v>591</v>
      </c>
      <c r="D4" t="s">
        <v>450</v>
      </c>
      <c r="E4" s="4">
        <v>79.402173913043484</v>
      </c>
      <c r="F4" s="4">
        <f>Nurse[[#This Row],[Total Nurse Staff Hours]]/Nurse[[#This Row],[MDS Census]]</f>
        <v>3.7423422313483914</v>
      </c>
      <c r="G4" s="4">
        <f>Nurse[[#This Row],[Total Direct Care Staff Hours]]/Nurse[[#This Row],[MDS Census]]</f>
        <v>3.3556550308008211</v>
      </c>
      <c r="H4" s="4">
        <f>Nurse[[#This Row],[Total RN Hours (w/ Admin, DON)]]/Nurse[[#This Row],[MDS Census]]</f>
        <v>0.44873374401095134</v>
      </c>
      <c r="I4" s="4">
        <f>Nurse[[#This Row],[RN Hours (excl. Admin, DON)]]/Nurse[[#This Row],[MDS Census]]</f>
        <v>0.31478439425051336</v>
      </c>
      <c r="J4" s="4">
        <f>SUM(Nurse[[#This Row],[RN Hours (excl. Admin, DON)]],Nurse[[#This Row],[RN Admin Hours]],Nurse[[#This Row],[RN DON Hours]],Nurse[[#This Row],[LPN Hours (excl. Admin)]],Nurse[[#This Row],[LPN Admin Hours]],Nurse[[#This Row],[CNA Hours]],Nurse[[#This Row],[NA TR Hours]],Nurse[[#This Row],[Med Aide/Tech Hours]])</f>
        <v>297.15010869565219</v>
      </c>
      <c r="K4" s="4">
        <f>SUM(Nurse[[#This Row],[RN Hours (excl. Admin, DON)]],Nurse[[#This Row],[LPN Hours (excl. Admin)]],Nurse[[#This Row],[CNA Hours]],Nurse[[#This Row],[NA TR Hours]],Nurse[[#This Row],[Med Aide/Tech Hours]])</f>
        <v>266.44630434782607</v>
      </c>
      <c r="L4" s="4">
        <f>SUM(Nurse[[#This Row],[RN Hours (excl. Admin, DON)]],Nurse[[#This Row],[RN Admin Hours]],Nurse[[#This Row],[RN DON Hours]])</f>
        <v>35.630434782608695</v>
      </c>
      <c r="M4" s="4">
        <v>24.994565217391305</v>
      </c>
      <c r="N4" s="4">
        <v>5.1576086956521738</v>
      </c>
      <c r="O4" s="4">
        <v>5.4782608695652177</v>
      </c>
      <c r="P4" s="4">
        <f>SUM(Nurse[[#This Row],[LPN Hours (excl. Admin)]],Nurse[[#This Row],[LPN Admin Hours]])</f>
        <v>95.157608695652186</v>
      </c>
      <c r="Q4" s="4">
        <v>75.089673913043484</v>
      </c>
      <c r="R4" s="4">
        <v>20.067934782608695</v>
      </c>
      <c r="S4" s="4">
        <f>SUM(Nurse[[#This Row],[CNA Hours]],Nurse[[#This Row],[NA TR Hours]],Nurse[[#This Row],[Med Aide/Tech Hours]])</f>
        <v>166.36206521739129</v>
      </c>
      <c r="T4" s="4">
        <v>166.36206521739129</v>
      </c>
      <c r="U4" s="4">
        <v>0</v>
      </c>
      <c r="V4" s="4">
        <v>0</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3.8913043478260869</v>
      </c>
      <c r="X4" s="4">
        <v>0</v>
      </c>
      <c r="Y4" s="4">
        <v>0</v>
      </c>
      <c r="Z4" s="4">
        <v>0</v>
      </c>
      <c r="AA4" s="4">
        <v>0</v>
      </c>
      <c r="AB4" s="4">
        <v>0</v>
      </c>
      <c r="AC4" s="4">
        <v>3.8913043478260869</v>
      </c>
      <c r="AD4" s="4">
        <v>0</v>
      </c>
      <c r="AE4" s="4">
        <v>0</v>
      </c>
      <c r="AF4" s="1">
        <v>445397</v>
      </c>
      <c r="AG4" s="1">
        <v>4</v>
      </c>
      <c r="AH4"/>
    </row>
    <row r="5" spans="1:34" x14ac:dyDescent="0.25">
      <c r="A5" t="s">
        <v>352</v>
      </c>
      <c r="B5" t="s">
        <v>64</v>
      </c>
      <c r="C5" t="s">
        <v>532</v>
      </c>
      <c r="D5" t="s">
        <v>371</v>
      </c>
      <c r="E5" s="4">
        <v>65.913043478260875</v>
      </c>
      <c r="F5" s="4">
        <f>Nurse[[#This Row],[Total Nurse Staff Hours]]/Nurse[[#This Row],[MDS Census]]</f>
        <v>3.2307899076517148</v>
      </c>
      <c r="G5" s="4">
        <f>Nurse[[#This Row],[Total Direct Care Staff Hours]]/Nurse[[#This Row],[MDS Census]]</f>
        <v>2.7054683377308701</v>
      </c>
      <c r="H5" s="4">
        <f>Nurse[[#This Row],[Total RN Hours (w/ Admin, DON)]]/Nurse[[#This Row],[MDS Census]]</f>
        <v>0.52552770448548813</v>
      </c>
      <c r="I5" s="4">
        <f>Nurse[[#This Row],[RN Hours (excl. Admin, DON)]]/Nurse[[#This Row],[MDS Census]]</f>
        <v>2.5972955145118731E-3</v>
      </c>
      <c r="J5" s="4">
        <f>SUM(Nurse[[#This Row],[RN Hours (excl. Admin, DON)]],Nurse[[#This Row],[RN Admin Hours]],Nurse[[#This Row],[RN DON Hours]],Nurse[[#This Row],[LPN Hours (excl. Admin)]],Nurse[[#This Row],[LPN Admin Hours]],Nurse[[#This Row],[CNA Hours]],Nurse[[#This Row],[NA TR Hours]],Nurse[[#This Row],[Med Aide/Tech Hours]])</f>
        <v>212.95119565217391</v>
      </c>
      <c r="K5" s="4">
        <f>SUM(Nurse[[#This Row],[RN Hours (excl. Admin, DON)]],Nurse[[#This Row],[LPN Hours (excl. Admin)]],Nurse[[#This Row],[CNA Hours]],Nurse[[#This Row],[NA TR Hours]],Nurse[[#This Row],[Med Aide/Tech Hours]])</f>
        <v>178.32565217391303</v>
      </c>
      <c r="L5" s="4">
        <f>SUM(Nurse[[#This Row],[RN Hours (excl. Admin, DON)]],Nurse[[#This Row],[RN Admin Hours]],Nurse[[#This Row],[RN DON Hours]])</f>
        <v>34.639130434782615</v>
      </c>
      <c r="M5" s="4">
        <v>0.17119565217391305</v>
      </c>
      <c r="N5" s="4">
        <v>11.782608695652174</v>
      </c>
      <c r="O5" s="4">
        <v>22.685326086956525</v>
      </c>
      <c r="P5" s="4">
        <f>SUM(Nurse[[#This Row],[LPN Hours (excl. Admin)]],Nurse[[#This Row],[LPN Admin Hours]])</f>
        <v>50.574782608695649</v>
      </c>
      <c r="Q5" s="4">
        <v>50.417173913043477</v>
      </c>
      <c r="R5" s="4">
        <v>0.15760869565217392</v>
      </c>
      <c r="S5" s="4">
        <f>SUM(Nurse[[#This Row],[CNA Hours]],Nurse[[#This Row],[NA TR Hours]],Nurse[[#This Row],[Med Aide/Tech Hours]])</f>
        <v>127.73728260869564</v>
      </c>
      <c r="T5" s="4">
        <v>127.73728260869564</v>
      </c>
      <c r="U5" s="4">
        <v>0</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9.1032608695652169</v>
      </c>
      <c r="X5" s="4">
        <v>0.17119565217391305</v>
      </c>
      <c r="Y5" s="4">
        <v>0</v>
      </c>
      <c r="Z5" s="4">
        <v>0</v>
      </c>
      <c r="AA5" s="4">
        <v>3.2907608695652173</v>
      </c>
      <c r="AB5" s="4">
        <v>0</v>
      </c>
      <c r="AC5" s="4">
        <v>5.6413043478260869</v>
      </c>
      <c r="AD5" s="4">
        <v>0</v>
      </c>
      <c r="AE5" s="4">
        <v>0</v>
      </c>
      <c r="AF5" s="1">
        <v>445162</v>
      </c>
      <c r="AG5" s="1">
        <v>4</v>
      </c>
      <c r="AH5"/>
    </row>
    <row r="6" spans="1:34" x14ac:dyDescent="0.25">
      <c r="A6" t="s">
        <v>352</v>
      </c>
      <c r="B6" t="s">
        <v>217</v>
      </c>
      <c r="C6" t="s">
        <v>467</v>
      </c>
      <c r="D6" t="s">
        <v>364</v>
      </c>
      <c r="E6" s="4">
        <v>84.836956521739125</v>
      </c>
      <c r="F6" s="4">
        <f>Nurse[[#This Row],[Total Nurse Staff Hours]]/Nurse[[#This Row],[MDS Census]]</f>
        <v>3.939183856502241</v>
      </c>
      <c r="G6" s="4">
        <f>Nurse[[#This Row],[Total Direct Care Staff Hours]]/Nurse[[#This Row],[MDS Census]]</f>
        <v>3.5849878283151817</v>
      </c>
      <c r="H6" s="4">
        <f>Nurse[[#This Row],[Total RN Hours (w/ Admin, DON)]]/Nurse[[#This Row],[MDS Census]]</f>
        <v>0.45022421524663675</v>
      </c>
      <c r="I6" s="4">
        <f>Nurse[[#This Row],[RN Hours (excl. Admin, DON)]]/Nurse[[#This Row],[MDS Census]]</f>
        <v>0.31563100576553493</v>
      </c>
      <c r="J6" s="4">
        <f>SUM(Nurse[[#This Row],[RN Hours (excl. Admin, DON)]],Nurse[[#This Row],[RN Admin Hours]],Nurse[[#This Row],[RN DON Hours]],Nurse[[#This Row],[LPN Hours (excl. Admin)]],Nurse[[#This Row],[LPN Admin Hours]],Nurse[[#This Row],[CNA Hours]],Nurse[[#This Row],[NA TR Hours]],Nurse[[#This Row],[Med Aide/Tech Hours]])</f>
        <v>334.18836956521727</v>
      </c>
      <c r="K6" s="4">
        <f>SUM(Nurse[[#This Row],[RN Hours (excl. Admin, DON)]],Nurse[[#This Row],[LPN Hours (excl. Admin)]],Nurse[[#This Row],[CNA Hours]],Nurse[[#This Row],[NA TR Hours]],Nurse[[#This Row],[Med Aide/Tech Hours]])</f>
        <v>304.13945652173902</v>
      </c>
      <c r="L6" s="4">
        <f>SUM(Nurse[[#This Row],[RN Hours (excl. Admin, DON)]],Nurse[[#This Row],[RN Admin Hours]],Nurse[[#This Row],[RN DON Hours]])</f>
        <v>38.195652173913039</v>
      </c>
      <c r="M6" s="4">
        <v>26.777173913043477</v>
      </c>
      <c r="N6" s="4">
        <v>6.375</v>
      </c>
      <c r="O6" s="4">
        <v>5.0434782608695654</v>
      </c>
      <c r="P6" s="4">
        <f>SUM(Nurse[[#This Row],[LPN Hours (excl. Admin)]],Nurse[[#This Row],[LPN Admin Hours]])</f>
        <v>107.19565217391303</v>
      </c>
      <c r="Q6" s="4">
        <v>88.565217391304344</v>
      </c>
      <c r="R6" s="4">
        <v>18.630434782608695</v>
      </c>
      <c r="S6" s="4">
        <f>SUM(Nurse[[#This Row],[CNA Hours]],Nurse[[#This Row],[NA TR Hours]],Nurse[[#This Row],[Med Aide/Tech Hours]])</f>
        <v>188.79706521739124</v>
      </c>
      <c r="T6" s="4">
        <v>170.60956521739124</v>
      </c>
      <c r="U6" s="4">
        <v>18.1875</v>
      </c>
      <c r="V6" s="4">
        <v>0</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 s="4">
        <v>0</v>
      </c>
      <c r="Y6" s="4">
        <v>0</v>
      </c>
      <c r="Z6" s="4">
        <v>0</v>
      </c>
      <c r="AA6" s="4">
        <v>0</v>
      </c>
      <c r="AB6" s="4">
        <v>0</v>
      </c>
      <c r="AC6" s="4">
        <v>0</v>
      </c>
      <c r="AD6" s="4">
        <v>0</v>
      </c>
      <c r="AE6" s="4">
        <v>0</v>
      </c>
      <c r="AF6" s="1">
        <v>445433</v>
      </c>
      <c r="AG6" s="1">
        <v>4</v>
      </c>
      <c r="AH6"/>
    </row>
    <row r="7" spans="1:34" x14ac:dyDescent="0.25">
      <c r="A7" t="s">
        <v>352</v>
      </c>
      <c r="B7" t="s">
        <v>202</v>
      </c>
      <c r="C7" t="s">
        <v>456</v>
      </c>
      <c r="D7" t="s">
        <v>374</v>
      </c>
      <c r="E7" s="4">
        <v>59.510869565217391</v>
      </c>
      <c r="F7" s="4">
        <f>Nurse[[#This Row],[Total Nurse Staff Hours]]/Nurse[[#This Row],[MDS Census]]</f>
        <v>3.7393607305936074</v>
      </c>
      <c r="G7" s="4">
        <f>Nurse[[#This Row],[Total Direct Care Staff Hours]]/Nurse[[#This Row],[MDS Census]]</f>
        <v>3.3559817351598178</v>
      </c>
      <c r="H7" s="4">
        <f>Nurse[[#This Row],[Total RN Hours (w/ Admin, DON)]]/Nurse[[#This Row],[MDS Census]]</f>
        <v>0.61566210045662106</v>
      </c>
      <c r="I7" s="4">
        <f>Nurse[[#This Row],[RN Hours (excl. Admin, DON)]]/Nurse[[#This Row],[MDS Census]]</f>
        <v>0.23228310502283103</v>
      </c>
      <c r="J7" s="4">
        <f>SUM(Nurse[[#This Row],[RN Hours (excl. Admin, DON)]],Nurse[[#This Row],[RN Admin Hours]],Nurse[[#This Row],[RN DON Hours]],Nurse[[#This Row],[LPN Hours (excl. Admin)]],Nurse[[#This Row],[LPN Admin Hours]],Nurse[[#This Row],[CNA Hours]],Nurse[[#This Row],[NA TR Hours]],Nurse[[#This Row],[Med Aide/Tech Hours]])</f>
        <v>222.53260869565219</v>
      </c>
      <c r="K7" s="4">
        <f>SUM(Nurse[[#This Row],[RN Hours (excl. Admin, DON)]],Nurse[[#This Row],[LPN Hours (excl. Admin)]],Nurse[[#This Row],[CNA Hours]],Nurse[[#This Row],[NA TR Hours]],Nurse[[#This Row],[Med Aide/Tech Hours]])</f>
        <v>199.71739130434784</v>
      </c>
      <c r="L7" s="4">
        <f>SUM(Nurse[[#This Row],[RN Hours (excl. Admin, DON)]],Nurse[[#This Row],[RN Admin Hours]],Nurse[[#This Row],[RN DON Hours]])</f>
        <v>36.638586956521742</v>
      </c>
      <c r="M7" s="4">
        <v>13.823369565217391</v>
      </c>
      <c r="N7" s="4">
        <v>17.858695652173914</v>
      </c>
      <c r="O7" s="4">
        <v>4.9565217391304346</v>
      </c>
      <c r="P7" s="4">
        <f>SUM(Nurse[[#This Row],[LPN Hours (excl. Admin)]],Nurse[[#This Row],[LPN Admin Hours]])</f>
        <v>68.331521739130437</v>
      </c>
      <c r="Q7" s="4">
        <v>68.331521739130437</v>
      </c>
      <c r="R7" s="4">
        <v>0</v>
      </c>
      <c r="S7" s="4">
        <f>SUM(Nurse[[#This Row],[CNA Hours]],Nurse[[#This Row],[NA TR Hours]],Nurse[[#This Row],[Med Aide/Tech Hours]])</f>
        <v>117.5625</v>
      </c>
      <c r="T7" s="4">
        <v>117.00271739130434</v>
      </c>
      <c r="U7" s="4">
        <v>0.55978260869565222</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14.067934782608695</v>
      </c>
      <c r="X7" s="4">
        <v>0.14402173913043478</v>
      </c>
      <c r="Y7" s="4">
        <v>0</v>
      </c>
      <c r="Z7" s="4">
        <v>0</v>
      </c>
      <c r="AA7" s="4">
        <v>11.475543478260869</v>
      </c>
      <c r="AB7" s="4">
        <v>0</v>
      </c>
      <c r="AC7" s="4">
        <v>2.4483695652173911</v>
      </c>
      <c r="AD7" s="4">
        <v>0</v>
      </c>
      <c r="AE7" s="4">
        <v>0</v>
      </c>
      <c r="AF7" s="1">
        <v>445411</v>
      </c>
      <c r="AG7" s="1">
        <v>4</v>
      </c>
      <c r="AH7"/>
    </row>
    <row r="8" spans="1:34" x14ac:dyDescent="0.25">
      <c r="A8" t="s">
        <v>352</v>
      </c>
      <c r="B8" t="s">
        <v>212</v>
      </c>
      <c r="C8" t="s">
        <v>547</v>
      </c>
      <c r="D8" t="s">
        <v>395</v>
      </c>
      <c r="E8" s="4">
        <v>72.315217391304344</v>
      </c>
      <c r="F8" s="4">
        <f>Nurse[[#This Row],[Total Nurse Staff Hours]]/Nurse[[#This Row],[MDS Census]]</f>
        <v>3.01491808206824</v>
      </c>
      <c r="G8" s="4">
        <f>Nurse[[#This Row],[Total Direct Care Staff Hours]]/Nurse[[#This Row],[MDS Census]]</f>
        <v>2.6508342101307685</v>
      </c>
      <c r="H8" s="4">
        <f>Nurse[[#This Row],[Total RN Hours (w/ Admin, DON)]]/Nurse[[#This Row],[MDS Census]]</f>
        <v>0.36243048248910265</v>
      </c>
      <c r="I8" s="4">
        <f>Nurse[[#This Row],[RN Hours (excl. Admin, DON)]]/Nurse[[#This Row],[MDS Census]]</f>
        <v>0.24323613407485345</v>
      </c>
      <c r="J8" s="4">
        <f>SUM(Nurse[[#This Row],[RN Hours (excl. Admin, DON)]],Nurse[[#This Row],[RN Admin Hours]],Nurse[[#This Row],[RN DON Hours]],Nurse[[#This Row],[LPN Hours (excl. Admin)]],Nurse[[#This Row],[LPN Admin Hours]],Nurse[[#This Row],[CNA Hours]],Nurse[[#This Row],[NA TR Hours]],Nurse[[#This Row],[Med Aide/Tech Hours]])</f>
        <v>218.02445652173913</v>
      </c>
      <c r="K8" s="4">
        <f>SUM(Nurse[[#This Row],[RN Hours (excl. Admin, DON)]],Nurse[[#This Row],[LPN Hours (excl. Admin)]],Nurse[[#This Row],[CNA Hours]],Nurse[[#This Row],[NA TR Hours]],Nurse[[#This Row],[Med Aide/Tech Hours]])</f>
        <v>191.69565217391306</v>
      </c>
      <c r="L8" s="4">
        <f>SUM(Nurse[[#This Row],[RN Hours (excl. Admin, DON)]],Nurse[[#This Row],[RN Admin Hours]],Nurse[[#This Row],[RN DON Hours]])</f>
        <v>26.209239130434781</v>
      </c>
      <c r="M8" s="4">
        <v>17.589673913043477</v>
      </c>
      <c r="N8" s="4">
        <v>3.9239130434782608</v>
      </c>
      <c r="O8" s="4">
        <v>4.6956521739130439</v>
      </c>
      <c r="P8" s="4">
        <f>SUM(Nurse[[#This Row],[LPN Hours (excl. Admin)]],Nurse[[#This Row],[LPN Admin Hours]])</f>
        <v>101.17663043478261</v>
      </c>
      <c r="Q8" s="4">
        <v>83.467391304347828</v>
      </c>
      <c r="R8" s="4">
        <v>17.709239130434781</v>
      </c>
      <c r="S8" s="4">
        <f>SUM(Nurse[[#This Row],[CNA Hours]],Nurse[[#This Row],[NA TR Hours]],Nurse[[#This Row],[Med Aide/Tech Hours]])</f>
        <v>90.638586956521735</v>
      </c>
      <c r="T8" s="4">
        <v>78.114130434782609</v>
      </c>
      <c r="U8" s="4">
        <v>12.524456521739131</v>
      </c>
      <c r="V8" s="4">
        <v>0</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 s="4">
        <v>0</v>
      </c>
      <c r="Y8" s="4">
        <v>0</v>
      </c>
      <c r="Z8" s="4">
        <v>0</v>
      </c>
      <c r="AA8" s="4">
        <v>0</v>
      </c>
      <c r="AB8" s="4">
        <v>0</v>
      </c>
      <c r="AC8" s="4">
        <v>0</v>
      </c>
      <c r="AD8" s="4">
        <v>0</v>
      </c>
      <c r="AE8" s="4">
        <v>0</v>
      </c>
      <c r="AF8" s="1">
        <v>445427</v>
      </c>
      <c r="AG8" s="1">
        <v>4</v>
      </c>
      <c r="AH8"/>
    </row>
    <row r="9" spans="1:34" x14ac:dyDescent="0.25">
      <c r="A9" t="s">
        <v>352</v>
      </c>
      <c r="B9" t="s">
        <v>211</v>
      </c>
      <c r="C9" t="s">
        <v>527</v>
      </c>
      <c r="D9" t="s">
        <v>374</v>
      </c>
      <c r="E9" s="4">
        <v>66.826086956521735</v>
      </c>
      <c r="F9" s="4">
        <f>Nurse[[#This Row],[Total Nurse Staff Hours]]/Nurse[[#This Row],[MDS Census]]</f>
        <v>3.9612817176317496</v>
      </c>
      <c r="G9" s="4">
        <f>Nurse[[#This Row],[Total Direct Care Staff Hours]]/Nurse[[#This Row],[MDS Census]]</f>
        <v>3.5471226415094343</v>
      </c>
      <c r="H9" s="4">
        <f>Nurse[[#This Row],[Total RN Hours (w/ Admin, DON)]]/Nurse[[#This Row],[MDS Census]]</f>
        <v>0.40594502277163308</v>
      </c>
      <c r="I9" s="4">
        <f>Nurse[[#This Row],[RN Hours (excl. Admin, DON)]]/Nurse[[#This Row],[MDS Census]]</f>
        <v>0.28025374105400136</v>
      </c>
      <c r="J9" s="4">
        <f>SUM(Nurse[[#This Row],[RN Hours (excl. Admin, DON)]],Nurse[[#This Row],[RN Admin Hours]],Nurse[[#This Row],[RN DON Hours]],Nurse[[#This Row],[LPN Hours (excl. Admin)]],Nurse[[#This Row],[LPN Admin Hours]],Nurse[[#This Row],[CNA Hours]],Nurse[[#This Row],[NA TR Hours]],Nurse[[#This Row],[Med Aide/Tech Hours]])</f>
        <v>264.71695652173906</v>
      </c>
      <c r="K9" s="4">
        <f>SUM(Nurse[[#This Row],[RN Hours (excl. Admin, DON)]],Nurse[[#This Row],[LPN Hours (excl. Admin)]],Nurse[[#This Row],[CNA Hours]],Nurse[[#This Row],[NA TR Hours]],Nurse[[#This Row],[Med Aide/Tech Hours]])</f>
        <v>237.04032608695653</v>
      </c>
      <c r="L9" s="4">
        <f>SUM(Nurse[[#This Row],[RN Hours (excl. Admin, DON)]],Nurse[[#This Row],[RN Admin Hours]],Nurse[[#This Row],[RN DON Hours]])</f>
        <v>27.127717391304348</v>
      </c>
      <c r="M9" s="4">
        <v>18.728260869565219</v>
      </c>
      <c r="N9" s="4">
        <v>2.7065217391304346</v>
      </c>
      <c r="O9" s="4">
        <v>5.6929347826086953</v>
      </c>
      <c r="P9" s="4">
        <f>SUM(Nurse[[#This Row],[LPN Hours (excl. Admin)]],Nurse[[#This Row],[LPN Admin Hours]])</f>
        <v>91.850652173913033</v>
      </c>
      <c r="Q9" s="4">
        <v>72.573478260869564</v>
      </c>
      <c r="R9" s="4">
        <v>19.277173913043477</v>
      </c>
      <c r="S9" s="4">
        <f>SUM(Nurse[[#This Row],[CNA Hours]],Nurse[[#This Row],[NA TR Hours]],Nurse[[#This Row],[Med Aide/Tech Hours]])</f>
        <v>145.73858695652174</v>
      </c>
      <c r="T9" s="4">
        <v>143.03478260869565</v>
      </c>
      <c r="U9" s="4">
        <v>2.7038043478260869</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81.10554347826087</v>
      </c>
      <c r="X9" s="4">
        <v>5.3804347826086953</v>
      </c>
      <c r="Y9" s="4">
        <v>0.44021739130434784</v>
      </c>
      <c r="Z9" s="4">
        <v>0</v>
      </c>
      <c r="AA9" s="4">
        <v>29.559891304347829</v>
      </c>
      <c r="AB9" s="4">
        <v>0</v>
      </c>
      <c r="AC9" s="4">
        <v>45.725000000000001</v>
      </c>
      <c r="AD9" s="4">
        <v>0</v>
      </c>
      <c r="AE9" s="4">
        <v>0</v>
      </c>
      <c r="AF9" s="1">
        <v>445426</v>
      </c>
      <c r="AG9" s="1">
        <v>4</v>
      </c>
      <c r="AH9"/>
    </row>
    <row r="10" spans="1:34" x14ac:dyDescent="0.25">
      <c r="A10" t="s">
        <v>352</v>
      </c>
      <c r="B10" t="s">
        <v>161</v>
      </c>
      <c r="C10" t="s">
        <v>489</v>
      </c>
      <c r="D10" t="s">
        <v>411</v>
      </c>
      <c r="E10" s="4">
        <v>64.684782608695656</v>
      </c>
      <c r="F10" s="4">
        <f>Nurse[[#This Row],[Total Nurse Staff Hours]]/Nurse[[#This Row],[MDS Census]]</f>
        <v>4.946857670979667</v>
      </c>
      <c r="G10" s="4">
        <f>Nurse[[#This Row],[Total Direct Care Staff Hours]]/Nurse[[#This Row],[MDS Census]]</f>
        <v>4.3922870105864558</v>
      </c>
      <c r="H10" s="4">
        <f>Nurse[[#This Row],[Total RN Hours (w/ Admin, DON)]]/Nurse[[#This Row],[MDS Census]]</f>
        <v>0.7850361283817846</v>
      </c>
      <c r="I10" s="4">
        <f>Nurse[[#This Row],[RN Hours (excl. Admin, DON)]]/Nurse[[#This Row],[MDS Census]]</f>
        <v>0.41270374726936648</v>
      </c>
      <c r="J10" s="4">
        <f>SUM(Nurse[[#This Row],[RN Hours (excl. Admin, DON)]],Nurse[[#This Row],[RN Admin Hours]],Nurse[[#This Row],[RN DON Hours]],Nurse[[#This Row],[LPN Hours (excl. Admin)]],Nurse[[#This Row],[LPN Admin Hours]],Nurse[[#This Row],[CNA Hours]],Nurse[[#This Row],[NA TR Hours]],Nurse[[#This Row],[Med Aide/Tech Hours]])</f>
        <v>319.98641304347825</v>
      </c>
      <c r="K10" s="4">
        <f>SUM(Nurse[[#This Row],[RN Hours (excl. Admin, DON)]],Nurse[[#This Row],[LPN Hours (excl. Admin)]],Nurse[[#This Row],[CNA Hours]],Nurse[[#This Row],[NA TR Hours]],Nurse[[#This Row],[Med Aide/Tech Hours]])</f>
        <v>284.11413043478262</v>
      </c>
      <c r="L10" s="4">
        <f>SUM(Nurse[[#This Row],[RN Hours (excl. Admin, DON)]],Nurse[[#This Row],[RN Admin Hours]],Nurse[[#This Row],[RN DON Hours]])</f>
        <v>50.779891304347828</v>
      </c>
      <c r="M10" s="4">
        <v>26.695652173913043</v>
      </c>
      <c r="N10" s="4">
        <v>19.649456521739129</v>
      </c>
      <c r="O10" s="4">
        <v>4.4347826086956523</v>
      </c>
      <c r="P10" s="4">
        <f>SUM(Nurse[[#This Row],[LPN Hours (excl. Admin)]],Nurse[[#This Row],[LPN Admin Hours]])</f>
        <v>77.502717391304358</v>
      </c>
      <c r="Q10" s="4">
        <v>65.714673913043484</v>
      </c>
      <c r="R10" s="4">
        <v>11.788043478260869</v>
      </c>
      <c r="S10" s="4">
        <f>SUM(Nurse[[#This Row],[CNA Hours]],Nurse[[#This Row],[NA TR Hours]],Nurse[[#This Row],[Med Aide/Tech Hours]])</f>
        <v>191.70380434782609</v>
      </c>
      <c r="T10" s="4">
        <v>187.75271739130434</v>
      </c>
      <c r="U10" s="4">
        <v>3.9510869565217392</v>
      </c>
      <c r="V10" s="4">
        <v>0</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 s="4">
        <v>0</v>
      </c>
      <c r="Y10" s="4">
        <v>0</v>
      </c>
      <c r="Z10" s="4">
        <v>0</v>
      </c>
      <c r="AA10" s="4">
        <v>0</v>
      </c>
      <c r="AB10" s="4">
        <v>0</v>
      </c>
      <c r="AC10" s="4">
        <v>0</v>
      </c>
      <c r="AD10" s="4">
        <v>0</v>
      </c>
      <c r="AE10" s="4">
        <v>0</v>
      </c>
      <c r="AF10" s="1">
        <v>445330</v>
      </c>
      <c r="AG10" s="1">
        <v>4</v>
      </c>
      <c r="AH10"/>
    </row>
    <row r="11" spans="1:34" x14ac:dyDescent="0.25">
      <c r="A11" t="s">
        <v>352</v>
      </c>
      <c r="B11" t="s">
        <v>223</v>
      </c>
      <c r="C11" t="s">
        <v>519</v>
      </c>
      <c r="D11" t="s">
        <v>426</v>
      </c>
      <c r="E11" s="4">
        <v>68.25</v>
      </c>
      <c r="F11" s="4">
        <f>Nurse[[#This Row],[Total Nurse Staff Hours]]/Nurse[[#This Row],[MDS Census]]</f>
        <v>3.423674151935022</v>
      </c>
      <c r="G11" s="4">
        <f>Nurse[[#This Row],[Total Direct Care Staff Hours]]/Nurse[[#This Row],[MDS Census]]</f>
        <v>3.1053511705685621</v>
      </c>
      <c r="H11" s="4">
        <f>Nurse[[#This Row],[Total RN Hours (w/ Admin, DON)]]/Nurse[[#This Row],[MDS Census]]</f>
        <v>0.34145564580347187</v>
      </c>
      <c r="I11" s="4">
        <f>Nurse[[#This Row],[RN Hours (excl. Admin, DON)]]/Nurse[[#This Row],[MDS Census]]</f>
        <v>0.27412804586717626</v>
      </c>
      <c r="J11" s="4">
        <f>SUM(Nurse[[#This Row],[RN Hours (excl. Admin, DON)]],Nurse[[#This Row],[RN Admin Hours]],Nurse[[#This Row],[RN DON Hours]],Nurse[[#This Row],[LPN Hours (excl. Admin)]],Nurse[[#This Row],[LPN Admin Hours]],Nurse[[#This Row],[CNA Hours]],Nurse[[#This Row],[NA TR Hours]],Nurse[[#This Row],[Med Aide/Tech Hours]])</f>
        <v>233.66576086956525</v>
      </c>
      <c r="K11" s="4">
        <f>SUM(Nurse[[#This Row],[RN Hours (excl. Admin, DON)]],Nurse[[#This Row],[LPN Hours (excl. Admin)]],Nurse[[#This Row],[CNA Hours]],Nurse[[#This Row],[NA TR Hours]],Nurse[[#This Row],[Med Aide/Tech Hours]])</f>
        <v>211.94021739130437</v>
      </c>
      <c r="L11" s="4">
        <f>SUM(Nurse[[#This Row],[RN Hours (excl. Admin, DON)]],Nurse[[#This Row],[RN Admin Hours]],Nurse[[#This Row],[RN DON Hours]])</f>
        <v>23.304347826086957</v>
      </c>
      <c r="M11" s="4">
        <v>18.709239130434781</v>
      </c>
      <c r="N11" s="4">
        <v>1.3559782608695652</v>
      </c>
      <c r="O11" s="4">
        <v>3.2391304347826089</v>
      </c>
      <c r="P11" s="4">
        <f>SUM(Nurse[[#This Row],[LPN Hours (excl. Admin)]],Nurse[[#This Row],[LPN Admin Hours]])</f>
        <v>76.603260869565219</v>
      </c>
      <c r="Q11" s="4">
        <v>59.472826086956523</v>
      </c>
      <c r="R11" s="4">
        <v>17.130434782608695</v>
      </c>
      <c r="S11" s="4">
        <f>SUM(Nurse[[#This Row],[CNA Hours]],Nurse[[#This Row],[NA TR Hours]],Nurse[[#This Row],[Med Aide/Tech Hours]])</f>
        <v>133.75815217391306</v>
      </c>
      <c r="T11" s="4">
        <v>118.43478260869566</v>
      </c>
      <c r="U11" s="4">
        <v>15.323369565217391</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12.019021739130434</v>
      </c>
      <c r="X11" s="4">
        <v>0</v>
      </c>
      <c r="Y11" s="4">
        <v>0</v>
      </c>
      <c r="Z11" s="4">
        <v>0</v>
      </c>
      <c r="AA11" s="4">
        <v>1.3913043478260869</v>
      </c>
      <c r="AB11" s="4">
        <v>0</v>
      </c>
      <c r="AC11" s="4">
        <v>10.627717391304348</v>
      </c>
      <c r="AD11" s="4">
        <v>0</v>
      </c>
      <c r="AE11" s="4">
        <v>0</v>
      </c>
      <c r="AF11" s="1">
        <v>445442</v>
      </c>
      <c r="AG11" s="1">
        <v>4</v>
      </c>
      <c r="AH11"/>
    </row>
    <row r="12" spans="1:34" x14ac:dyDescent="0.25">
      <c r="A12" t="s">
        <v>352</v>
      </c>
      <c r="B12" t="s">
        <v>118</v>
      </c>
      <c r="C12" t="s">
        <v>468</v>
      </c>
      <c r="D12" t="s">
        <v>423</v>
      </c>
      <c r="E12" s="4">
        <v>99.967391304347828</v>
      </c>
      <c r="F12" s="4">
        <f>Nurse[[#This Row],[Total Nurse Staff Hours]]/Nurse[[#This Row],[MDS Census]]</f>
        <v>3.6212895509405238</v>
      </c>
      <c r="G12" s="4">
        <f>Nurse[[#This Row],[Total Direct Care Staff Hours]]/Nurse[[#This Row],[MDS Census]]</f>
        <v>3.1751658149396542</v>
      </c>
      <c r="H12" s="4">
        <f>Nurse[[#This Row],[Total RN Hours (w/ Admin, DON)]]/Nurse[[#This Row],[MDS Census]]</f>
        <v>0.63819723822985752</v>
      </c>
      <c r="I12" s="4">
        <f>Nurse[[#This Row],[RN Hours (excl. Admin, DON)]]/Nurse[[#This Row],[MDS Census]]</f>
        <v>0.34391649450907902</v>
      </c>
      <c r="J12" s="4">
        <f>SUM(Nurse[[#This Row],[RN Hours (excl. Admin, DON)]],Nurse[[#This Row],[RN Admin Hours]],Nurse[[#This Row],[RN DON Hours]],Nurse[[#This Row],[LPN Hours (excl. Admin)]],Nurse[[#This Row],[LPN Admin Hours]],Nurse[[#This Row],[CNA Hours]],Nurse[[#This Row],[NA TR Hours]],Nurse[[#This Row],[Med Aide/Tech Hours]])</f>
        <v>362.01086956521738</v>
      </c>
      <c r="K12" s="4">
        <f>SUM(Nurse[[#This Row],[RN Hours (excl. Admin, DON)]],Nurse[[#This Row],[LPN Hours (excl. Admin)]],Nurse[[#This Row],[CNA Hours]],Nurse[[#This Row],[NA TR Hours]],Nurse[[#This Row],[Med Aide/Tech Hours]])</f>
        <v>317.41304347826087</v>
      </c>
      <c r="L12" s="4">
        <f>SUM(Nurse[[#This Row],[RN Hours (excl. Admin, DON)]],Nurse[[#This Row],[RN Admin Hours]],Nurse[[#This Row],[RN DON Hours]])</f>
        <v>63.798913043478258</v>
      </c>
      <c r="M12" s="4">
        <v>34.380434782608695</v>
      </c>
      <c r="N12" s="4">
        <v>24.027173913043477</v>
      </c>
      <c r="O12" s="4">
        <v>5.3913043478260869</v>
      </c>
      <c r="P12" s="4">
        <f>SUM(Nurse[[#This Row],[LPN Hours (excl. Admin)]],Nurse[[#This Row],[LPN Admin Hours]])</f>
        <v>103.60326086956522</v>
      </c>
      <c r="Q12" s="4">
        <v>88.423913043478265</v>
      </c>
      <c r="R12" s="4">
        <v>15.179347826086957</v>
      </c>
      <c r="S12" s="4">
        <f>SUM(Nurse[[#This Row],[CNA Hours]],Nurse[[#This Row],[NA TR Hours]],Nurse[[#This Row],[Med Aide/Tech Hours]])</f>
        <v>194.60869565217391</v>
      </c>
      <c r="T12" s="4">
        <v>190.25815217391303</v>
      </c>
      <c r="U12" s="4">
        <v>4.3505434782608692</v>
      </c>
      <c r="V12" s="4">
        <v>0</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56.904891304347828</v>
      </c>
      <c r="X12" s="4">
        <v>1.9538043478260869</v>
      </c>
      <c r="Y12" s="4">
        <v>0</v>
      </c>
      <c r="Z12" s="4">
        <v>0</v>
      </c>
      <c r="AA12" s="4">
        <v>33.402173913043477</v>
      </c>
      <c r="AB12" s="4">
        <v>0</v>
      </c>
      <c r="AC12" s="4">
        <v>21.548913043478262</v>
      </c>
      <c r="AD12" s="4">
        <v>0</v>
      </c>
      <c r="AE12" s="4">
        <v>0</v>
      </c>
      <c r="AF12" s="1">
        <v>445262</v>
      </c>
      <c r="AG12" s="1">
        <v>4</v>
      </c>
      <c r="AH12"/>
    </row>
    <row r="13" spans="1:34" x14ac:dyDescent="0.25">
      <c r="A13" t="s">
        <v>352</v>
      </c>
      <c r="B13" t="s">
        <v>231</v>
      </c>
      <c r="C13" t="s">
        <v>512</v>
      </c>
      <c r="D13" t="s">
        <v>398</v>
      </c>
      <c r="E13" s="4">
        <v>71.989130434782609</v>
      </c>
      <c r="F13" s="4">
        <f>Nurse[[#This Row],[Total Nurse Staff Hours]]/Nurse[[#This Row],[MDS Census]]</f>
        <v>4.1900573758115662</v>
      </c>
      <c r="G13" s="4">
        <f>Nurse[[#This Row],[Total Direct Care Staff Hours]]/Nurse[[#This Row],[MDS Census]]</f>
        <v>3.6694096330967834</v>
      </c>
      <c r="H13" s="4">
        <f>Nurse[[#This Row],[Total RN Hours (w/ Admin, DON)]]/Nurse[[#This Row],[MDS Census]]</f>
        <v>0.7002113845689264</v>
      </c>
      <c r="I13" s="4">
        <f>Nurse[[#This Row],[RN Hours (excl. Admin, DON)]]/Nurse[[#This Row],[MDS Census]]</f>
        <v>0.50471840555639436</v>
      </c>
      <c r="J13" s="4">
        <f>SUM(Nurse[[#This Row],[RN Hours (excl. Admin, DON)]],Nurse[[#This Row],[RN Admin Hours]],Nurse[[#This Row],[RN DON Hours]],Nurse[[#This Row],[LPN Hours (excl. Admin)]],Nurse[[#This Row],[LPN Admin Hours]],Nurse[[#This Row],[CNA Hours]],Nurse[[#This Row],[NA TR Hours]],Nurse[[#This Row],[Med Aide/Tech Hours]])</f>
        <v>301.63858695652175</v>
      </c>
      <c r="K13" s="4">
        <f>SUM(Nurse[[#This Row],[RN Hours (excl. Admin, DON)]],Nurse[[#This Row],[LPN Hours (excl. Admin)]],Nurse[[#This Row],[CNA Hours]],Nurse[[#This Row],[NA TR Hours]],Nurse[[#This Row],[Med Aide/Tech Hours]])</f>
        <v>264.15760869565213</v>
      </c>
      <c r="L13" s="4">
        <f>SUM(Nurse[[#This Row],[RN Hours (excl. Admin, DON)]],Nurse[[#This Row],[RN Admin Hours]],Nurse[[#This Row],[RN DON Hours]])</f>
        <v>50.407608695652172</v>
      </c>
      <c r="M13" s="4">
        <v>36.334239130434781</v>
      </c>
      <c r="N13" s="4">
        <v>9.0298913043478262</v>
      </c>
      <c r="O13" s="4">
        <v>5.0434782608695654</v>
      </c>
      <c r="P13" s="4">
        <f>SUM(Nurse[[#This Row],[LPN Hours (excl. Admin)]],Nurse[[#This Row],[LPN Admin Hours]])</f>
        <v>86.959239130434781</v>
      </c>
      <c r="Q13" s="4">
        <v>63.551630434782609</v>
      </c>
      <c r="R13" s="4">
        <v>23.407608695652176</v>
      </c>
      <c r="S13" s="4">
        <f>SUM(Nurse[[#This Row],[CNA Hours]],Nurse[[#This Row],[NA TR Hours]],Nurse[[#This Row],[Med Aide/Tech Hours]])</f>
        <v>164.27173913043478</v>
      </c>
      <c r="T13" s="4">
        <v>140.66847826086956</v>
      </c>
      <c r="U13" s="4">
        <v>23.603260869565219</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 s="4">
        <v>0</v>
      </c>
      <c r="Y13" s="4">
        <v>0</v>
      </c>
      <c r="Z13" s="4">
        <v>0</v>
      </c>
      <c r="AA13" s="4">
        <v>0</v>
      </c>
      <c r="AB13" s="4">
        <v>0</v>
      </c>
      <c r="AC13" s="4">
        <v>0</v>
      </c>
      <c r="AD13" s="4">
        <v>0</v>
      </c>
      <c r="AE13" s="4">
        <v>0</v>
      </c>
      <c r="AF13" s="1">
        <v>445451</v>
      </c>
      <c r="AG13" s="1">
        <v>4</v>
      </c>
      <c r="AH13"/>
    </row>
    <row r="14" spans="1:34" x14ac:dyDescent="0.25">
      <c r="A14" t="s">
        <v>352</v>
      </c>
      <c r="B14" t="s">
        <v>227</v>
      </c>
      <c r="C14" t="s">
        <v>581</v>
      </c>
      <c r="D14" t="s">
        <v>447</v>
      </c>
      <c r="E14" s="4">
        <v>80.532608695652172</v>
      </c>
      <c r="F14" s="4">
        <f>Nurse[[#This Row],[Total Nurse Staff Hours]]/Nurse[[#This Row],[MDS Census]]</f>
        <v>4.2932919422324192</v>
      </c>
      <c r="G14" s="4">
        <f>Nurse[[#This Row],[Total Direct Care Staff Hours]]/Nurse[[#This Row],[MDS Census]]</f>
        <v>3.7596841679039001</v>
      </c>
      <c r="H14" s="4">
        <f>Nurse[[#This Row],[Total RN Hours (w/ Admin, DON)]]/Nurse[[#This Row],[MDS Census]]</f>
        <v>0.42353893912808749</v>
      </c>
      <c r="I14" s="4">
        <f>Nurse[[#This Row],[RN Hours (excl. Admin, DON)]]/Nurse[[#This Row],[MDS Census]]</f>
        <v>0.14198947226346337</v>
      </c>
      <c r="J14" s="4">
        <f>SUM(Nurse[[#This Row],[RN Hours (excl. Admin, DON)]],Nurse[[#This Row],[RN Admin Hours]],Nurse[[#This Row],[RN DON Hours]],Nurse[[#This Row],[LPN Hours (excl. Admin)]],Nurse[[#This Row],[LPN Admin Hours]],Nurse[[#This Row],[CNA Hours]],Nurse[[#This Row],[NA TR Hours]],Nurse[[#This Row],[Med Aide/Tech Hours]])</f>
        <v>345.74999999999994</v>
      </c>
      <c r="K14" s="4">
        <f>SUM(Nurse[[#This Row],[RN Hours (excl. Admin, DON)]],Nurse[[#This Row],[LPN Hours (excl. Admin)]],Nurse[[#This Row],[CNA Hours]],Nurse[[#This Row],[NA TR Hours]],Nurse[[#This Row],[Med Aide/Tech Hours]])</f>
        <v>302.77717391304344</v>
      </c>
      <c r="L14" s="4">
        <f>SUM(Nurse[[#This Row],[RN Hours (excl. Admin, DON)]],Nurse[[#This Row],[RN Admin Hours]],Nurse[[#This Row],[RN DON Hours]])</f>
        <v>34.108695652173914</v>
      </c>
      <c r="M14" s="4">
        <v>11.434782608695652</v>
      </c>
      <c r="N14" s="4">
        <v>18.065217391304348</v>
      </c>
      <c r="O14" s="4">
        <v>4.6086956521739131</v>
      </c>
      <c r="P14" s="4">
        <f>SUM(Nurse[[#This Row],[LPN Hours (excl. Admin)]],Nurse[[#This Row],[LPN Admin Hours]])</f>
        <v>109.26086956521739</v>
      </c>
      <c r="Q14" s="4">
        <v>88.961956521739125</v>
      </c>
      <c r="R14" s="4">
        <v>20.298913043478262</v>
      </c>
      <c r="S14" s="4">
        <f>SUM(Nurse[[#This Row],[CNA Hours]],Nurse[[#This Row],[NA TR Hours]],Nurse[[#This Row],[Med Aide/Tech Hours]])</f>
        <v>202.38043478260869</v>
      </c>
      <c r="T14" s="4">
        <v>189.625</v>
      </c>
      <c r="U14" s="4">
        <v>12.755434782608695</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 s="4">
        <v>0</v>
      </c>
      <c r="Y14" s="4">
        <v>0</v>
      </c>
      <c r="Z14" s="4">
        <v>0</v>
      </c>
      <c r="AA14" s="4">
        <v>0</v>
      </c>
      <c r="AB14" s="4">
        <v>0</v>
      </c>
      <c r="AC14" s="4">
        <v>0</v>
      </c>
      <c r="AD14" s="4">
        <v>0</v>
      </c>
      <c r="AE14" s="4">
        <v>0</v>
      </c>
      <c r="AF14" s="1">
        <v>445446</v>
      </c>
      <c r="AG14" s="1">
        <v>4</v>
      </c>
      <c r="AH14"/>
    </row>
    <row r="15" spans="1:34" x14ac:dyDescent="0.25">
      <c r="A15" t="s">
        <v>352</v>
      </c>
      <c r="B15" t="s">
        <v>233</v>
      </c>
      <c r="C15" t="s">
        <v>461</v>
      </c>
      <c r="D15" t="s">
        <v>369</v>
      </c>
      <c r="E15" s="4">
        <v>74.336956521739125</v>
      </c>
      <c r="F15" s="4">
        <f>Nurse[[#This Row],[Total Nurse Staff Hours]]/Nurse[[#This Row],[MDS Census]]</f>
        <v>4.1910732563240236</v>
      </c>
      <c r="G15" s="4">
        <f>Nurse[[#This Row],[Total Direct Care Staff Hours]]/Nurse[[#This Row],[MDS Census]]</f>
        <v>3.7141029390261737</v>
      </c>
      <c r="H15" s="4">
        <f>Nurse[[#This Row],[Total RN Hours (w/ Admin, DON)]]/Nurse[[#This Row],[MDS Census]]</f>
        <v>0.30073841204854512</v>
      </c>
      <c r="I15" s="4">
        <f>Nurse[[#This Row],[RN Hours (excl. Admin, DON)]]/Nurse[[#This Row],[MDS Census]]</f>
        <v>0.16486328410586343</v>
      </c>
      <c r="J15" s="4">
        <f>SUM(Nurse[[#This Row],[RN Hours (excl. Admin, DON)]],Nurse[[#This Row],[RN Admin Hours]],Nurse[[#This Row],[RN DON Hours]],Nurse[[#This Row],[LPN Hours (excl. Admin)]],Nurse[[#This Row],[LPN Admin Hours]],Nurse[[#This Row],[CNA Hours]],Nurse[[#This Row],[NA TR Hours]],Nurse[[#This Row],[Med Aide/Tech Hours]])</f>
        <v>311.55163043478257</v>
      </c>
      <c r="K15" s="4">
        <f>SUM(Nurse[[#This Row],[RN Hours (excl. Admin, DON)]],Nurse[[#This Row],[LPN Hours (excl. Admin)]],Nurse[[#This Row],[CNA Hours]],Nurse[[#This Row],[NA TR Hours]],Nurse[[#This Row],[Med Aide/Tech Hours]])</f>
        <v>276.09510869565219</v>
      </c>
      <c r="L15" s="4">
        <f>SUM(Nurse[[#This Row],[RN Hours (excl. Admin, DON)]],Nurse[[#This Row],[RN Admin Hours]],Nurse[[#This Row],[RN DON Hours]])</f>
        <v>22.355978260869563</v>
      </c>
      <c r="M15" s="4">
        <v>12.255434782608695</v>
      </c>
      <c r="N15" s="4">
        <v>5.5788043478260869</v>
      </c>
      <c r="O15" s="4">
        <v>4.5217391304347823</v>
      </c>
      <c r="P15" s="4">
        <f>SUM(Nurse[[#This Row],[LPN Hours (excl. Admin)]],Nurse[[#This Row],[LPN Admin Hours]])</f>
        <v>94.228260869565219</v>
      </c>
      <c r="Q15" s="4">
        <v>68.872282608695656</v>
      </c>
      <c r="R15" s="4">
        <v>25.355978260869566</v>
      </c>
      <c r="S15" s="4">
        <f>SUM(Nurse[[#This Row],[CNA Hours]],Nurse[[#This Row],[NA TR Hours]],Nurse[[#This Row],[Med Aide/Tech Hours]])</f>
        <v>194.96739130434784</v>
      </c>
      <c r="T15" s="4">
        <v>191.16304347826087</v>
      </c>
      <c r="U15" s="4">
        <v>3.8043478260869565</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56.760869565217391</v>
      </c>
      <c r="X15" s="4">
        <v>2.0434782608695654</v>
      </c>
      <c r="Y15" s="4">
        <v>0</v>
      </c>
      <c r="Z15" s="4">
        <v>0</v>
      </c>
      <c r="AA15" s="4">
        <v>34.244565217391305</v>
      </c>
      <c r="AB15" s="4">
        <v>0</v>
      </c>
      <c r="AC15" s="4">
        <v>20.472826086956523</v>
      </c>
      <c r="AD15" s="4">
        <v>0</v>
      </c>
      <c r="AE15" s="4">
        <v>0</v>
      </c>
      <c r="AF15" s="1">
        <v>445453</v>
      </c>
      <c r="AG15" s="1">
        <v>4</v>
      </c>
      <c r="AH15"/>
    </row>
    <row r="16" spans="1:34" x14ac:dyDescent="0.25">
      <c r="A16" t="s">
        <v>352</v>
      </c>
      <c r="B16" t="s">
        <v>213</v>
      </c>
      <c r="C16" t="s">
        <v>527</v>
      </c>
      <c r="D16" t="s">
        <v>374</v>
      </c>
      <c r="E16" s="4">
        <v>93.663043478260875</v>
      </c>
      <c r="F16" s="4">
        <f>Nurse[[#This Row],[Total Nurse Staff Hours]]/Nurse[[#This Row],[MDS Census]]</f>
        <v>3.5267784611813853</v>
      </c>
      <c r="G16" s="4">
        <f>Nurse[[#This Row],[Total Direct Care Staff Hours]]/Nurse[[#This Row],[MDS Census]]</f>
        <v>3.1985899965185092</v>
      </c>
      <c r="H16" s="4">
        <f>Nurse[[#This Row],[Total RN Hours (w/ Admin, DON)]]/Nurse[[#This Row],[MDS Census]]</f>
        <v>0.31684460949286292</v>
      </c>
      <c r="I16" s="4">
        <f>Nurse[[#This Row],[RN Hours (excl. Admin, DON)]]/Nurse[[#This Row],[MDS Census]]</f>
        <v>0.15585470581408842</v>
      </c>
      <c r="J16" s="4">
        <f>SUM(Nurse[[#This Row],[RN Hours (excl. Admin, DON)]],Nurse[[#This Row],[RN Admin Hours]],Nurse[[#This Row],[RN DON Hours]],Nurse[[#This Row],[LPN Hours (excl. Admin)]],Nurse[[#This Row],[LPN Admin Hours]],Nurse[[#This Row],[CNA Hours]],Nurse[[#This Row],[NA TR Hours]],Nurse[[#This Row],[Med Aide/Tech Hours]])</f>
        <v>330.32880434782606</v>
      </c>
      <c r="K16" s="4">
        <f>SUM(Nurse[[#This Row],[RN Hours (excl. Admin, DON)]],Nurse[[#This Row],[LPN Hours (excl. Admin)]],Nurse[[#This Row],[CNA Hours]],Nurse[[#This Row],[NA TR Hours]],Nurse[[#This Row],[Med Aide/Tech Hours]])</f>
        <v>299.58967391304344</v>
      </c>
      <c r="L16" s="4">
        <f>SUM(Nurse[[#This Row],[RN Hours (excl. Admin, DON)]],Nurse[[#This Row],[RN Admin Hours]],Nurse[[#This Row],[RN DON Hours]])</f>
        <v>29.676630434782609</v>
      </c>
      <c r="M16" s="4">
        <v>14.597826086956522</v>
      </c>
      <c r="N16" s="4">
        <v>9.7744565217391308</v>
      </c>
      <c r="O16" s="4">
        <v>5.3043478260869561</v>
      </c>
      <c r="P16" s="4">
        <f>SUM(Nurse[[#This Row],[LPN Hours (excl. Admin)]],Nurse[[#This Row],[LPN Admin Hours]])</f>
        <v>120.42663043478261</v>
      </c>
      <c r="Q16" s="4">
        <v>104.76630434782609</v>
      </c>
      <c r="R16" s="4">
        <v>15.660326086956522</v>
      </c>
      <c r="S16" s="4">
        <f>SUM(Nurse[[#This Row],[CNA Hours]],Nurse[[#This Row],[NA TR Hours]],Nurse[[#This Row],[Med Aide/Tech Hours]])</f>
        <v>180.22554347826087</v>
      </c>
      <c r="T16" s="4">
        <v>150.67119565217391</v>
      </c>
      <c r="U16" s="4">
        <v>29.554347826086957</v>
      </c>
      <c r="V16" s="4">
        <v>0</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 s="4">
        <v>0</v>
      </c>
      <c r="Y16" s="4">
        <v>0</v>
      </c>
      <c r="Z16" s="4">
        <v>0</v>
      </c>
      <c r="AA16" s="4">
        <v>0</v>
      </c>
      <c r="AB16" s="4">
        <v>0</v>
      </c>
      <c r="AC16" s="4">
        <v>0</v>
      </c>
      <c r="AD16" s="4">
        <v>0</v>
      </c>
      <c r="AE16" s="4">
        <v>0</v>
      </c>
      <c r="AF16" s="1">
        <v>445428</v>
      </c>
      <c r="AG16" s="1">
        <v>4</v>
      </c>
      <c r="AH16"/>
    </row>
    <row r="17" spans="1:34" x14ac:dyDescent="0.25">
      <c r="A17" t="s">
        <v>352</v>
      </c>
      <c r="B17" t="s">
        <v>234</v>
      </c>
      <c r="C17" t="s">
        <v>501</v>
      </c>
      <c r="D17" t="s">
        <v>410</v>
      </c>
      <c r="E17" s="4">
        <v>53.206521739130437</v>
      </c>
      <c r="F17" s="4">
        <f>Nurse[[#This Row],[Total Nurse Staff Hours]]/Nurse[[#This Row],[MDS Census]]</f>
        <v>4.338253319713993</v>
      </c>
      <c r="G17" s="4">
        <f>Nurse[[#This Row],[Total Direct Care Staff Hours]]/Nurse[[#This Row],[MDS Census]]</f>
        <v>3.7305413687436153</v>
      </c>
      <c r="H17" s="4">
        <f>Nurse[[#This Row],[Total RN Hours (w/ Admin, DON)]]/Nurse[[#This Row],[MDS Census]]</f>
        <v>0.62487231869254334</v>
      </c>
      <c r="I17" s="4">
        <f>Nurse[[#This Row],[RN Hours (excl. Admin, DON)]]/Nurse[[#This Row],[MDS Census]]</f>
        <v>0.40209397344228803</v>
      </c>
      <c r="J17" s="4">
        <f>SUM(Nurse[[#This Row],[RN Hours (excl. Admin, DON)]],Nurse[[#This Row],[RN Admin Hours]],Nurse[[#This Row],[RN DON Hours]],Nurse[[#This Row],[LPN Hours (excl. Admin)]],Nurse[[#This Row],[LPN Admin Hours]],Nurse[[#This Row],[CNA Hours]],Nurse[[#This Row],[NA TR Hours]],Nurse[[#This Row],[Med Aide/Tech Hours]])</f>
        <v>230.82336956521738</v>
      </c>
      <c r="K17" s="4">
        <f>SUM(Nurse[[#This Row],[RN Hours (excl. Admin, DON)]],Nurse[[#This Row],[LPN Hours (excl. Admin)]],Nurse[[#This Row],[CNA Hours]],Nurse[[#This Row],[NA TR Hours]],Nurse[[#This Row],[Med Aide/Tech Hours]])</f>
        <v>198.4891304347826</v>
      </c>
      <c r="L17" s="4">
        <f>SUM(Nurse[[#This Row],[RN Hours (excl. Admin, DON)]],Nurse[[#This Row],[RN Admin Hours]],Nurse[[#This Row],[RN DON Hours]])</f>
        <v>33.247282608695649</v>
      </c>
      <c r="M17" s="4">
        <v>21.394021739130434</v>
      </c>
      <c r="N17" s="4">
        <v>7.0706521739130439</v>
      </c>
      <c r="O17" s="4">
        <v>4.7826086956521738</v>
      </c>
      <c r="P17" s="4">
        <f>SUM(Nurse[[#This Row],[LPN Hours (excl. Admin)]],Nurse[[#This Row],[LPN Admin Hours]])</f>
        <v>82.711956521739125</v>
      </c>
      <c r="Q17" s="4">
        <v>62.230978260869563</v>
      </c>
      <c r="R17" s="4">
        <v>20.480978260869566</v>
      </c>
      <c r="S17" s="4">
        <f>SUM(Nurse[[#This Row],[CNA Hours]],Nurse[[#This Row],[NA TR Hours]],Nurse[[#This Row],[Med Aide/Tech Hours]])</f>
        <v>114.86413043478261</v>
      </c>
      <c r="T17" s="4">
        <v>114.85869565217391</v>
      </c>
      <c r="U17" s="4">
        <v>5.434782608695652E-3</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10.285326086956522</v>
      </c>
      <c r="X17" s="4">
        <v>0</v>
      </c>
      <c r="Y17" s="4">
        <v>0</v>
      </c>
      <c r="Z17" s="4">
        <v>0</v>
      </c>
      <c r="AA17" s="4">
        <v>0</v>
      </c>
      <c r="AB17" s="4">
        <v>0</v>
      </c>
      <c r="AC17" s="4">
        <v>10.285326086956522</v>
      </c>
      <c r="AD17" s="4">
        <v>0</v>
      </c>
      <c r="AE17" s="4">
        <v>0</v>
      </c>
      <c r="AF17" s="1">
        <v>445454</v>
      </c>
      <c r="AG17" s="1">
        <v>4</v>
      </c>
      <c r="AH17"/>
    </row>
    <row r="18" spans="1:34" x14ac:dyDescent="0.25">
      <c r="A18" t="s">
        <v>352</v>
      </c>
      <c r="B18" t="s">
        <v>215</v>
      </c>
      <c r="C18" t="s">
        <v>594</v>
      </c>
      <c r="D18" t="s">
        <v>417</v>
      </c>
      <c r="E18" s="4">
        <v>87.565217391304344</v>
      </c>
      <c r="F18" s="4">
        <f>Nurse[[#This Row],[Total Nurse Staff Hours]]/Nurse[[#This Row],[MDS Census]]</f>
        <v>3.0707236842105265</v>
      </c>
      <c r="G18" s="4">
        <f>Nurse[[#This Row],[Total Direct Care Staff Hours]]/Nurse[[#This Row],[MDS Census]]</f>
        <v>2.7657025819265146</v>
      </c>
      <c r="H18" s="4">
        <f>Nurse[[#This Row],[Total RN Hours (w/ Admin, DON)]]/Nurse[[#This Row],[MDS Census]]</f>
        <v>0.37158639523336645</v>
      </c>
      <c r="I18" s="4">
        <f>Nurse[[#This Row],[RN Hours (excl. Admin, DON)]]/Nurse[[#This Row],[MDS Census]]</f>
        <v>0.19082050645481627</v>
      </c>
      <c r="J18" s="4">
        <f>SUM(Nurse[[#This Row],[RN Hours (excl. Admin, DON)]],Nurse[[#This Row],[RN Admin Hours]],Nurse[[#This Row],[RN DON Hours]],Nurse[[#This Row],[LPN Hours (excl. Admin)]],Nurse[[#This Row],[LPN Admin Hours]],Nurse[[#This Row],[CNA Hours]],Nurse[[#This Row],[NA TR Hours]],Nurse[[#This Row],[Med Aide/Tech Hours]])</f>
        <v>268.88858695652175</v>
      </c>
      <c r="K18" s="4">
        <f>SUM(Nurse[[#This Row],[RN Hours (excl. Admin, DON)]],Nurse[[#This Row],[LPN Hours (excl. Admin)]],Nurse[[#This Row],[CNA Hours]],Nurse[[#This Row],[NA TR Hours]],Nurse[[#This Row],[Med Aide/Tech Hours]])</f>
        <v>242.17934782608697</v>
      </c>
      <c r="L18" s="4">
        <f>SUM(Nurse[[#This Row],[RN Hours (excl. Admin, DON)]],Nurse[[#This Row],[RN Admin Hours]],Nurse[[#This Row],[RN DON Hours]])</f>
        <v>32.538043478260867</v>
      </c>
      <c r="M18" s="4">
        <v>16.709239130434781</v>
      </c>
      <c r="N18" s="4">
        <v>10.4375</v>
      </c>
      <c r="O18" s="4">
        <v>5.3913043478260869</v>
      </c>
      <c r="P18" s="4">
        <f>SUM(Nurse[[#This Row],[LPN Hours (excl. Admin)]],Nurse[[#This Row],[LPN Admin Hours]])</f>
        <v>83.135869565217405</v>
      </c>
      <c r="Q18" s="4">
        <v>72.255434782608702</v>
      </c>
      <c r="R18" s="4">
        <v>10.880434782608695</v>
      </c>
      <c r="S18" s="4">
        <f>SUM(Nurse[[#This Row],[CNA Hours]],Nurse[[#This Row],[NA TR Hours]],Nurse[[#This Row],[Med Aide/Tech Hours]])</f>
        <v>153.21467391304347</v>
      </c>
      <c r="T18" s="4">
        <v>120.5</v>
      </c>
      <c r="U18" s="4">
        <v>32.714673913043477</v>
      </c>
      <c r="V18" s="4">
        <v>0</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 s="4">
        <v>0</v>
      </c>
      <c r="Y18" s="4">
        <v>0</v>
      </c>
      <c r="Z18" s="4">
        <v>0</v>
      </c>
      <c r="AA18" s="4">
        <v>0</v>
      </c>
      <c r="AB18" s="4">
        <v>0</v>
      </c>
      <c r="AC18" s="4">
        <v>0</v>
      </c>
      <c r="AD18" s="4">
        <v>0</v>
      </c>
      <c r="AE18" s="4">
        <v>0</v>
      </c>
      <c r="AF18" s="1">
        <v>445430</v>
      </c>
      <c r="AG18" s="1">
        <v>4</v>
      </c>
      <c r="AH18"/>
    </row>
    <row r="19" spans="1:34" x14ac:dyDescent="0.25">
      <c r="A19" t="s">
        <v>352</v>
      </c>
      <c r="B19" t="s">
        <v>216</v>
      </c>
      <c r="C19" t="s">
        <v>515</v>
      </c>
      <c r="D19" t="s">
        <v>407</v>
      </c>
      <c r="E19" s="4">
        <v>67.228260869565219</v>
      </c>
      <c r="F19" s="4">
        <f>Nurse[[#This Row],[Total Nurse Staff Hours]]/Nurse[[#This Row],[MDS Census]]</f>
        <v>3.9302748585286986</v>
      </c>
      <c r="G19" s="4">
        <f>Nurse[[#This Row],[Total Direct Care Staff Hours]]/Nurse[[#This Row],[MDS Census]]</f>
        <v>3.3856507679870651</v>
      </c>
      <c r="H19" s="4">
        <f>Nurse[[#This Row],[Total RN Hours (w/ Admin, DON)]]/Nurse[[#This Row],[MDS Census]]</f>
        <v>0.6820937752627324</v>
      </c>
      <c r="I19" s="4">
        <f>Nurse[[#This Row],[RN Hours (excl. Admin, DON)]]/Nurse[[#This Row],[MDS Census]]</f>
        <v>0.42704122877930473</v>
      </c>
      <c r="J19" s="4">
        <f>SUM(Nurse[[#This Row],[RN Hours (excl. Admin, DON)]],Nurse[[#This Row],[RN Admin Hours]],Nurse[[#This Row],[RN DON Hours]],Nurse[[#This Row],[LPN Hours (excl. Admin)]],Nurse[[#This Row],[LPN Admin Hours]],Nurse[[#This Row],[CNA Hours]],Nurse[[#This Row],[NA TR Hours]],Nurse[[#This Row],[Med Aide/Tech Hours]])</f>
        <v>264.22554347826087</v>
      </c>
      <c r="K19" s="4">
        <f>SUM(Nurse[[#This Row],[RN Hours (excl. Admin, DON)]],Nurse[[#This Row],[LPN Hours (excl. Admin)]],Nurse[[#This Row],[CNA Hours]],Nurse[[#This Row],[NA TR Hours]],Nurse[[#This Row],[Med Aide/Tech Hours]])</f>
        <v>227.61141304347825</v>
      </c>
      <c r="L19" s="4">
        <f>SUM(Nurse[[#This Row],[RN Hours (excl. Admin, DON)]],Nurse[[#This Row],[RN Admin Hours]],Nurse[[#This Row],[RN DON Hours]])</f>
        <v>45.855978260869563</v>
      </c>
      <c r="M19" s="4">
        <v>28.709239130434781</v>
      </c>
      <c r="N19" s="4">
        <v>11.842391304347826</v>
      </c>
      <c r="O19" s="4">
        <v>5.3043478260869561</v>
      </c>
      <c r="P19" s="4">
        <f>SUM(Nurse[[#This Row],[LPN Hours (excl. Admin)]],Nurse[[#This Row],[LPN Admin Hours]])</f>
        <v>72.133152173913047</v>
      </c>
      <c r="Q19" s="4">
        <v>52.665760869565219</v>
      </c>
      <c r="R19" s="4">
        <v>19.467391304347824</v>
      </c>
      <c r="S19" s="4">
        <f>SUM(Nurse[[#This Row],[CNA Hours]],Nurse[[#This Row],[NA TR Hours]],Nurse[[#This Row],[Med Aide/Tech Hours]])</f>
        <v>146.23641304347825</v>
      </c>
      <c r="T19" s="4">
        <v>136.39402173913044</v>
      </c>
      <c r="U19" s="4">
        <v>9.8423913043478262</v>
      </c>
      <c r="V19" s="4">
        <v>0</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 s="4">
        <v>0</v>
      </c>
      <c r="Y19" s="4">
        <v>0</v>
      </c>
      <c r="Z19" s="4">
        <v>0</v>
      </c>
      <c r="AA19" s="4">
        <v>0</v>
      </c>
      <c r="AB19" s="4">
        <v>0</v>
      </c>
      <c r="AC19" s="4">
        <v>0</v>
      </c>
      <c r="AD19" s="4">
        <v>0</v>
      </c>
      <c r="AE19" s="4">
        <v>0</v>
      </c>
      <c r="AF19" s="1">
        <v>445431</v>
      </c>
      <c r="AG19" s="1">
        <v>4</v>
      </c>
      <c r="AH19"/>
    </row>
    <row r="20" spans="1:34" x14ac:dyDescent="0.25">
      <c r="A20" t="s">
        <v>352</v>
      </c>
      <c r="B20" t="s">
        <v>214</v>
      </c>
      <c r="C20" t="s">
        <v>583</v>
      </c>
      <c r="D20" t="s">
        <v>390</v>
      </c>
      <c r="E20" s="4">
        <v>76.673913043478265</v>
      </c>
      <c r="F20" s="4">
        <f>Nurse[[#This Row],[Total Nurse Staff Hours]]/Nurse[[#This Row],[MDS Census]]</f>
        <v>3.745002835270768</v>
      </c>
      <c r="G20" s="4">
        <f>Nurse[[#This Row],[Total Direct Care Staff Hours]]/Nurse[[#This Row],[MDS Census]]</f>
        <v>3.2963566770626596</v>
      </c>
      <c r="H20" s="4">
        <f>Nurse[[#This Row],[Total RN Hours (w/ Admin, DON)]]/Nurse[[#This Row],[MDS Census]]</f>
        <v>0.50953359795860498</v>
      </c>
      <c r="I20" s="4">
        <f>Nurse[[#This Row],[RN Hours (excl. Admin, DON)]]/Nurse[[#This Row],[MDS Census]]</f>
        <v>0.27147717607031469</v>
      </c>
      <c r="J20" s="4">
        <f>SUM(Nurse[[#This Row],[RN Hours (excl. Admin, DON)]],Nurse[[#This Row],[RN Admin Hours]],Nurse[[#This Row],[RN DON Hours]],Nurse[[#This Row],[LPN Hours (excl. Admin)]],Nurse[[#This Row],[LPN Admin Hours]],Nurse[[#This Row],[CNA Hours]],Nurse[[#This Row],[NA TR Hours]],Nurse[[#This Row],[Med Aide/Tech Hours]])</f>
        <v>287.14402173913044</v>
      </c>
      <c r="K20" s="4">
        <f>SUM(Nurse[[#This Row],[RN Hours (excl. Admin, DON)]],Nurse[[#This Row],[LPN Hours (excl. Admin)]],Nurse[[#This Row],[CNA Hours]],Nurse[[#This Row],[NA TR Hours]],Nurse[[#This Row],[Med Aide/Tech Hours]])</f>
        <v>252.74456521739131</v>
      </c>
      <c r="L20" s="4">
        <f>SUM(Nurse[[#This Row],[RN Hours (excl. Admin, DON)]],Nurse[[#This Row],[RN Admin Hours]],Nurse[[#This Row],[RN DON Hours]])</f>
        <v>39.067934782608695</v>
      </c>
      <c r="M20" s="4">
        <v>20.815217391304348</v>
      </c>
      <c r="N20" s="4">
        <v>14.078804347826088</v>
      </c>
      <c r="O20" s="4">
        <v>4.1739130434782608</v>
      </c>
      <c r="P20" s="4">
        <f>SUM(Nurse[[#This Row],[LPN Hours (excl. Admin)]],Nurse[[#This Row],[LPN Admin Hours]])</f>
        <v>87.008152173913047</v>
      </c>
      <c r="Q20" s="4">
        <v>70.861413043478265</v>
      </c>
      <c r="R20" s="4">
        <v>16.146739130434781</v>
      </c>
      <c r="S20" s="4">
        <f>SUM(Nurse[[#This Row],[CNA Hours]],Nurse[[#This Row],[NA TR Hours]],Nurse[[#This Row],[Med Aide/Tech Hours]])</f>
        <v>161.06793478260869</v>
      </c>
      <c r="T20" s="4">
        <v>153.125</v>
      </c>
      <c r="U20" s="4">
        <v>7.9429347826086953</v>
      </c>
      <c r="V20" s="4">
        <v>0</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 s="4">
        <v>0</v>
      </c>
      <c r="Y20" s="4">
        <v>0</v>
      </c>
      <c r="Z20" s="4">
        <v>0</v>
      </c>
      <c r="AA20" s="4">
        <v>0</v>
      </c>
      <c r="AB20" s="4">
        <v>0</v>
      </c>
      <c r="AC20" s="4">
        <v>0</v>
      </c>
      <c r="AD20" s="4">
        <v>0</v>
      </c>
      <c r="AE20" s="4">
        <v>0</v>
      </c>
      <c r="AF20" s="1">
        <v>445429</v>
      </c>
      <c r="AG20" s="1">
        <v>4</v>
      </c>
      <c r="AH20"/>
    </row>
    <row r="21" spans="1:34" x14ac:dyDescent="0.25">
      <c r="A21" t="s">
        <v>352</v>
      </c>
      <c r="B21" t="s">
        <v>232</v>
      </c>
      <c r="C21" t="s">
        <v>598</v>
      </c>
      <c r="D21" t="s">
        <v>450</v>
      </c>
      <c r="E21" s="4">
        <v>99.326086956521735</v>
      </c>
      <c r="F21" s="4">
        <f>Nurse[[#This Row],[Total Nurse Staff Hours]]/Nurse[[#This Row],[MDS Census]]</f>
        <v>3.6023199824906986</v>
      </c>
      <c r="G21" s="4">
        <f>Nurse[[#This Row],[Total Direct Care Staff Hours]]/Nurse[[#This Row],[MDS Census]]</f>
        <v>3.221711534252572</v>
      </c>
      <c r="H21" s="4">
        <f>Nurse[[#This Row],[Total RN Hours (w/ Admin, DON)]]/Nurse[[#This Row],[MDS Census]]</f>
        <v>0.50429525060188229</v>
      </c>
      <c r="I21" s="4">
        <f>Nurse[[#This Row],[RN Hours (excl. Admin, DON)]]/Nurse[[#This Row],[MDS Census]]</f>
        <v>0.3575454147515868</v>
      </c>
      <c r="J21" s="4">
        <f>SUM(Nurse[[#This Row],[RN Hours (excl. Admin, DON)]],Nurse[[#This Row],[RN Admin Hours]],Nurse[[#This Row],[RN DON Hours]],Nurse[[#This Row],[LPN Hours (excl. Admin)]],Nurse[[#This Row],[LPN Admin Hours]],Nurse[[#This Row],[CNA Hours]],Nurse[[#This Row],[NA TR Hours]],Nurse[[#This Row],[Med Aide/Tech Hours]])</f>
        <v>357.804347826087</v>
      </c>
      <c r="K21" s="4">
        <f>SUM(Nurse[[#This Row],[RN Hours (excl. Admin, DON)]],Nurse[[#This Row],[LPN Hours (excl. Admin)]],Nurse[[#This Row],[CNA Hours]],Nurse[[#This Row],[NA TR Hours]],Nurse[[#This Row],[Med Aide/Tech Hours]])</f>
        <v>320</v>
      </c>
      <c r="L21" s="4">
        <f>SUM(Nurse[[#This Row],[RN Hours (excl. Admin, DON)]],Nurse[[#This Row],[RN Admin Hours]],Nurse[[#This Row],[RN DON Hours]])</f>
        <v>50.089673913043477</v>
      </c>
      <c r="M21" s="4">
        <v>35.513586956521742</v>
      </c>
      <c r="N21" s="4">
        <v>12.402173913043478</v>
      </c>
      <c r="O21" s="4">
        <v>2.1739130434782608</v>
      </c>
      <c r="P21" s="4">
        <f>SUM(Nurse[[#This Row],[LPN Hours (excl. Admin)]],Nurse[[#This Row],[LPN Admin Hours]])</f>
        <v>105.97010869565217</v>
      </c>
      <c r="Q21" s="4">
        <v>82.741847826086953</v>
      </c>
      <c r="R21" s="4">
        <v>23.228260869565219</v>
      </c>
      <c r="S21" s="4">
        <f>SUM(Nurse[[#This Row],[CNA Hours]],Nurse[[#This Row],[NA TR Hours]],Nurse[[#This Row],[Med Aide/Tech Hours]])</f>
        <v>201.74456521739131</v>
      </c>
      <c r="T21" s="4">
        <v>186.00543478260869</v>
      </c>
      <c r="U21" s="4">
        <v>15.739130434782609</v>
      </c>
      <c r="V21" s="4">
        <v>0</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 s="4">
        <v>0</v>
      </c>
      <c r="Y21" s="4">
        <v>0</v>
      </c>
      <c r="Z21" s="4">
        <v>0</v>
      </c>
      <c r="AA21" s="4">
        <v>0</v>
      </c>
      <c r="AB21" s="4">
        <v>0</v>
      </c>
      <c r="AC21" s="4">
        <v>0</v>
      </c>
      <c r="AD21" s="4">
        <v>0</v>
      </c>
      <c r="AE21" s="4">
        <v>0</v>
      </c>
      <c r="AF21" s="1">
        <v>445452</v>
      </c>
      <c r="AG21" s="1">
        <v>4</v>
      </c>
      <c r="AH21"/>
    </row>
    <row r="22" spans="1:34" x14ac:dyDescent="0.25">
      <c r="A22" t="s">
        <v>352</v>
      </c>
      <c r="B22" t="s">
        <v>224</v>
      </c>
      <c r="C22" t="s">
        <v>492</v>
      </c>
      <c r="D22" t="s">
        <v>434</v>
      </c>
      <c r="E22" s="4">
        <v>46.195652173913047</v>
      </c>
      <c r="F22" s="4">
        <f>Nurse[[#This Row],[Total Nurse Staff Hours]]/Nurse[[#This Row],[MDS Census]]</f>
        <v>3.5214705882352941</v>
      </c>
      <c r="G22" s="4">
        <f>Nurse[[#This Row],[Total Direct Care Staff Hours]]/Nurse[[#This Row],[MDS Census]]</f>
        <v>2.9205882352941175</v>
      </c>
      <c r="H22" s="4">
        <f>Nurse[[#This Row],[Total RN Hours (w/ Admin, DON)]]/Nurse[[#This Row],[MDS Census]]</f>
        <v>0.59347058823529408</v>
      </c>
      <c r="I22" s="4">
        <f>Nurse[[#This Row],[RN Hours (excl. Admin, DON)]]/Nurse[[#This Row],[MDS Census]]</f>
        <v>0.19676470588235292</v>
      </c>
      <c r="J22" s="4">
        <f>SUM(Nurse[[#This Row],[RN Hours (excl. Admin, DON)]],Nurse[[#This Row],[RN Admin Hours]],Nurse[[#This Row],[RN DON Hours]],Nurse[[#This Row],[LPN Hours (excl. Admin)]],Nurse[[#This Row],[LPN Admin Hours]],Nurse[[#This Row],[CNA Hours]],Nurse[[#This Row],[NA TR Hours]],Nurse[[#This Row],[Med Aide/Tech Hours]])</f>
        <v>162.67663043478262</v>
      </c>
      <c r="K22" s="4">
        <f>SUM(Nurse[[#This Row],[RN Hours (excl. Admin, DON)]],Nurse[[#This Row],[LPN Hours (excl. Admin)]],Nurse[[#This Row],[CNA Hours]],Nurse[[#This Row],[NA TR Hours]],Nurse[[#This Row],[Med Aide/Tech Hours]])</f>
        <v>134.91847826086956</v>
      </c>
      <c r="L22" s="4">
        <f>SUM(Nurse[[#This Row],[RN Hours (excl. Admin, DON)]],Nurse[[#This Row],[RN Admin Hours]],Nurse[[#This Row],[RN DON Hours]])</f>
        <v>27.415760869565219</v>
      </c>
      <c r="M22" s="4">
        <v>9.0896739130434785</v>
      </c>
      <c r="N22" s="4">
        <v>13.826086956521738</v>
      </c>
      <c r="O22" s="4">
        <v>4.5</v>
      </c>
      <c r="P22" s="4">
        <f>SUM(Nurse[[#This Row],[LPN Hours (excl. Admin)]],Nurse[[#This Row],[LPN Admin Hours]])</f>
        <v>58.739130434782609</v>
      </c>
      <c r="Q22" s="4">
        <v>49.307065217391305</v>
      </c>
      <c r="R22" s="4">
        <v>9.4320652173913047</v>
      </c>
      <c r="S22" s="4">
        <f>SUM(Nurse[[#This Row],[CNA Hours]],Nurse[[#This Row],[NA TR Hours]],Nurse[[#This Row],[Med Aide/Tech Hours]])</f>
        <v>76.521739130434781</v>
      </c>
      <c r="T22" s="4">
        <v>73.116847826086953</v>
      </c>
      <c r="U22" s="4">
        <v>3.4048913043478262</v>
      </c>
      <c r="V22" s="4">
        <v>0</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9.5108695652173919E-2</v>
      </c>
      <c r="X22" s="4">
        <v>9.5108695652173919E-2</v>
      </c>
      <c r="Y22" s="4">
        <v>0</v>
      </c>
      <c r="Z22" s="4">
        <v>0</v>
      </c>
      <c r="AA22" s="4">
        <v>0</v>
      </c>
      <c r="AB22" s="4">
        <v>0</v>
      </c>
      <c r="AC22" s="4">
        <v>0</v>
      </c>
      <c r="AD22" s="4">
        <v>0</v>
      </c>
      <c r="AE22" s="4">
        <v>0</v>
      </c>
      <c r="AF22" s="1">
        <v>445443</v>
      </c>
      <c r="AG22" s="1">
        <v>4</v>
      </c>
      <c r="AH22"/>
    </row>
    <row r="23" spans="1:34" x14ac:dyDescent="0.25">
      <c r="A23" t="s">
        <v>352</v>
      </c>
      <c r="B23" t="s">
        <v>221</v>
      </c>
      <c r="C23" t="s">
        <v>595</v>
      </c>
      <c r="D23" t="s">
        <v>413</v>
      </c>
      <c r="E23" s="4">
        <v>83.391304347826093</v>
      </c>
      <c r="F23" s="4">
        <f>Nurse[[#This Row],[Total Nurse Staff Hours]]/Nurse[[#This Row],[MDS Census]]</f>
        <v>3.1601603232533884</v>
      </c>
      <c r="G23" s="4">
        <f>Nurse[[#This Row],[Total Direct Care Staff Hours]]/Nurse[[#This Row],[MDS Census]]</f>
        <v>2.7548227320125127</v>
      </c>
      <c r="H23" s="4">
        <f>Nurse[[#This Row],[Total RN Hours (w/ Admin, DON)]]/Nurse[[#This Row],[MDS Census]]</f>
        <v>0.44701511991657972</v>
      </c>
      <c r="I23" s="4">
        <f>Nurse[[#This Row],[RN Hours (excl. Admin, DON)]]/Nurse[[#This Row],[MDS Census]]</f>
        <v>0.3078727841501564</v>
      </c>
      <c r="J23" s="4">
        <f>SUM(Nurse[[#This Row],[RN Hours (excl. Admin, DON)]],Nurse[[#This Row],[RN Admin Hours]],Nurse[[#This Row],[RN DON Hours]],Nurse[[#This Row],[LPN Hours (excl. Admin)]],Nurse[[#This Row],[LPN Admin Hours]],Nurse[[#This Row],[CNA Hours]],Nurse[[#This Row],[NA TR Hours]],Nurse[[#This Row],[Med Aide/Tech Hours]])</f>
        <v>263.52989130434781</v>
      </c>
      <c r="K23" s="4">
        <f>SUM(Nurse[[#This Row],[RN Hours (excl. Admin, DON)]],Nurse[[#This Row],[LPN Hours (excl. Admin)]],Nurse[[#This Row],[CNA Hours]],Nurse[[#This Row],[NA TR Hours]],Nurse[[#This Row],[Med Aide/Tech Hours]])</f>
        <v>229.72826086956519</v>
      </c>
      <c r="L23" s="4">
        <f>SUM(Nurse[[#This Row],[RN Hours (excl. Admin, DON)]],Nurse[[#This Row],[RN Admin Hours]],Nurse[[#This Row],[RN DON Hours]])</f>
        <v>37.277173913043477</v>
      </c>
      <c r="M23" s="4">
        <v>25.673913043478262</v>
      </c>
      <c r="N23" s="4">
        <v>6.125</v>
      </c>
      <c r="O23" s="4">
        <v>5.4782608695652177</v>
      </c>
      <c r="P23" s="4">
        <f>SUM(Nurse[[#This Row],[LPN Hours (excl. Admin)]],Nurse[[#This Row],[LPN Admin Hours]])</f>
        <v>80.119565217391312</v>
      </c>
      <c r="Q23" s="4">
        <v>57.921195652173914</v>
      </c>
      <c r="R23" s="4">
        <v>22.198369565217391</v>
      </c>
      <c r="S23" s="4">
        <f>SUM(Nurse[[#This Row],[CNA Hours]],Nurse[[#This Row],[NA TR Hours]],Nurse[[#This Row],[Med Aide/Tech Hours]])</f>
        <v>146.13315217391303</v>
      </c>
      <c r="T23" s="4">
        <v>137.15217391304347</v>
      </c>
      <c r="U23" s="4">
        <v>8.9809782608695645</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30.426630434782609</v>
      </c>
      <c r="X23" s="4">
        <v>2.5298913043478262</v>
      </c>
      <c r="Y23" s="4">
        <v>0</v>
      </c>
      <c r="Z23" s="4">
        <v>0</v>
      </c>
      <c r="AA23" s="4">
        <v>15.165760869565217</v>
      </c>
      <c r="AB23" s="4">
        <v>0</v>
      </c>
      <c r="AC23" s="4">
        <v>12.730978260869565</v>
      </c>
      <c r="AD23" s="4">
        <v>0</v>
      </c>
      <c r="AE23" s="4">
        <v>0</v>
      </c>
      <c r="AF23" s="1">
        <v>445439</v>
      </c>
      <c r="AG23" s="1">
        <v>4</v>
      </c>
      <c r="AH23"/>
    </row>
    <row r="24" spans="1:34" x14ac:dyDescent="0.25">
      <c r="A24" t="s">
        <v>352</v>
      </c>
      <c r="B24" t="s">
        <v>196</v>
      </c>
      <c r="C24" t="s">
        <v>461</v>
      </c>
      <c r="D24" t="s">
        <v>369</v>
      </c>
      <c r="E24" s="4">
        <v>86.989130434782609</v>
      </c>
      <c r="F24" s="4">
        <f>Nurse[[#This Row],[Total Nurse Staff Hours]]/Nurse[[#This Row],[MDS Census]]</f>
        <v>4.4771548169436457</v>
      </c>
      <c r="G24" s="4">
        <f>Nurse[[#This Row],[Total Direct Care Staff Hours]]/Nurse[[#This Row],[MDS Census]]</f>
        <v>4.0404748219417712</v>
      </c>
      <c r="H24" s="4">
        <f>Nurse[[#This Row],[Total RN Hours (w/ Admin, DON)]]/Nurse[[#This Row],[MDS Census]]</f>
        <v>0.35561664375859048</v>
      </c>
      <c r="I24" s="4">
        <f>Nurse[[#This Row],[RN Hours (excl. Admin, DON)]]/Nurse[[#This Row],[MDS Census]]</f>
        <v>0.12713982256653755</v>
      </c>
      <c r="J24" s="4">
        <f>SUM(Nurse[[#This Row],[RN Hours (excl. Admin, DON)]],Nurse[[#This Row],[RN Admin Hours]],Nurse[[#This Row],[RN DON Hours]],Nurse[[#This Row],[LPN Hours (excl. Admin)]],Nurse[[#This Row],[LPN Admin Hours]],Nurse[[#This Row],[CNA Hours]],Nurse[[#This Row],[NA TR Hours]],Nurse[[#This Row],[Med Aide/Tech Hours]])</f>
        <v>389.46380434782606</v>
      </c>
      <c r="K24" s="4">
        <f>SUM(Nurse[[#This Row],[RN Hours (excl. Admin, DON)]],Nurse[[#This Row],[LPN Hours (excl. Admin)]],Nurse[[#This Row],[CNA Hours]],Nurse[[#This Row],[NA TR Hours]],Nurse[[#This Row],[Med Aide/Tech Hours]])</f>
        <v>351.4773913043478</v>
      </c>
      <c r="L24" s="4">
        <f>SUM(Nurse[[#This Row],[RN Hours (excl. Admin, DON)]],Nurse[[#This Row],[RN Admin Hours]],Nurse[[#This Row],[RN DON Hours]])</f>
        <v>30.934782608695649</v>
      </c>
      <c r="M24" s="4">
        <v>11.059782608695652</v>
      </c>
      <c r="N24" s="4">
        <v>13.092391304347826</v>
      </c>
      <c r="O24" s="4">
        <v>6.7826086956521738</v>
      </c>
      <c r="P24" s="4">
        <f>SUM(Nurse[[#This Row],[LPN Hours (excl. Admin)]],Nurse[[#This Row],[LPN Admin Hours]])</f>
        <v>120.66304347826087</v>
      </c>
      <c r="Q24" s="4">
        <v>102.55163043478261</v>
      </c>
      <c r="R24" s="4">
        <v>18.111413043478262</v>
      </c>
      <c r="S24" s="4">
        <f>SUM(Nurse[[#This Row],[CNA Hours]],Nurse[[#This Row],[NA TR Hours]],Nurse[[#This Row],[Med Aide/Tech Hours]])</f>
        <v>237.86597826086955</v>
      </c>
      <c r="T24" s="4">
        <v>206.64586956521737</v>
      </c>
      <c r="U24" s="4">
        <v>31.220108695652176</v>
      </c>
      <c r="V24" s="4">
        <v>0</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100.44565217391303</v>
      </c>
      <c r="X24" s="4">
        <v>2.9211956521739131</v>
      </c>
      <c r="Y24" s="4">
        <v>0</v>
      </c>
      <c r="Z24" s="4">
        <v>0</v>
      </c>
      <c r="AA24" s="4">
        <v>35.872282608695649</v>
      </c>
      <c r="AB24" s="4">
        <v>0</v>
      </c>
      <c r="AC24" s="4">
        <v>61.652173913043477</v>
      </c>
      <c r="AD24" s="4">
        <v>0</v>
      </c>
      <c r="AE24" s="4">
        <v>0</v>
      </c>
      <c r="AF24" s="1">
        <v>445401</v>
      </c>
      <c r="AG24" s="1">
        <v>4</v>
      </c>
      <c r="AH24"/>
    </row>
    <row r="25" spans="1:34" x14ac:dyDescent="0.25">
      <c r="A25" t="s">
        <v>352</v>
      </c>
      <c r="B25" t="s">
        <v>180</v>
      </c>
      <c r="C25" t="s">
        <v>472</v>
      </c>
      <c r="D25" t="s">
        <v>425</v>
      </c>
      <c r="E25" s="4">
        <v>54.326086956521742</v>
      </c>
      <c r="F25" s="4">
        <f>Nurse[[#This Row],[Total Nurse Staff Hours]]/Nurse[[#This Row],[MDS Census]]</f>
        <v>3.4990996398559426</v>
      </c>
      <c r="G25" s="4">
        <f>Nurse[[#This Row],[Total Direct Care Staff Hours]]/Nurse[[#This Row],[MDS Census]]</f>
        <v>2.8336334533813528</v>
      </c>
      <c r="H25" s="4">
        <f>Nurse[[#This Row],[Total RN Hours (w/ Admin, DON)]]/Nurse[[#This Row],[MDS Census]]</f>
        <v>0.45103041216486595</v>
      </c>
      <c r="I25" s="4">
        <f>Nurse[[#This Row],[RN Hours (excl. Admin, DON)]]/Nurse[[#This Row],[MDS Census]]</f>
        <v>0.15556222488995597</v>
      </c>
      <c r="J25" s="4">
        <f>SUM(Nurse[[#This Row],[RN Hours (excl. Admin, DON)]],Nurse[[#This Row],[RN Admin Hours]],Nurse[[#This Row],[RN DON Hours]],Nurse[[#This Row],[LPN Hours (excl. Admin)]],Nurse[[#This Row],[LPN Admin Hours]],Nurse[[#This Row],[CNA Hours]],Nurse[[#This Row],[NA TR Hours]],Nurse[[#This Row],[Med Aide/Tech Hours]])</f>
        <v>190.09239130434784</v>
      </c>
      <c r="K25" s="4">
        <f>SUM(Nurse[[#This Row],[RN Hours (excl. Admin, DON)]],Nurse[[#This Row],[LPN Hours (excl. Admin)]],Nurse[[#This Row],[CNA Hours]],Nurse[[#This Row],[NA TR Hours]],Nurse[[#This Row],[Med Aide/Tech Hours]])</f>
        <v>153.94021739130437</v>
      </c>
      <c r="L25" s="4">
        <f>SUM(Nurse[[#This Row],[RN Hours (excl. Admin, DON)]],Nurse[[#This Row],[RN Admin Hours]],Nurse[[#This Row],[RN DON Hours]])</f>
        <v>24.502717391304348</v>
      </c>
      <c r="M25" s="4">
        <v>8.4510869565217384</v>
      </c>
      <c r="N25" s="4">
        <v>11.442934782608695</v>
      </c>
      <c r="O25" s="4">
        <v>4.6086956521739131</v>
      </c>
      <c r="P25" s="4">
        <f>SUM(Nurse[[#This Row],[LPN Hours (excl. Admin)]],Nurse[[#This Row],[LPN Admin Hours]])</f>
        <v>71.657608695652172</v>
      </c>
      <c r="Q25" s="4">
        <v>51.557065217391305</v>
      </c>
      <c r="R25" s="4">
        <v>20.100543478260871</v>
      </c>
      <c r="S25" s="4">
        <f>SUM(Nurse[[#This Row],[CNA Hours]],Nurse[[#This Row],[NA TR Hours]],Nurse[[#This Row],[Med Aide/Tech Hours]])</f>
        <v>93.932065217391312</v>
      </c>
      <c r="T25" s="4">
        <v>85.125</v>
      </c>
      <c r="U25" s="4">
        <v>8.8070652173913047</v>
      </c>
      <c r="V25" s="4">
        <v>0</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 s="4">
        <v>0</v>
      </c>
      <c r="Y25" s="4">
        <v>0</v>
      </c>
      <c r="Z25" s="4">
        <v>0</v>
      </c>
      <c r="AA25" s="4">
        <v>0</v>
      </c>
      <c r="AB25" s="4">
        <v>0</v>
      </c>
      <c r="AC25" s="4">
        <v>0</v>
      </c>
      <c r="AD25" s="4">
        <v>0</v>
      </c>
      <c r="AE25" s="4">
        <v>0</v>
      </c>
      <c r="AF25" s="1">
        <v>445373</v>
      </c>
      <c r="AG25" s="1">
        <v>4</v>
      </c>
      <c r="AH25"/>
    </row>
    <row r="26" spans="1:34" x14ac:dyDescent="0.25">
      <c r="A26" t="s">
        <v>352</v>
      </c>
      <c r="B26" t="s">
        <v>242</v>
      </c>
      <c r="C26" t="s">
        <v>469</v>
      </c>
      <c r="D26" t="s">
        <v>382</v>
      </c>
      <c r="E26" s="4">
        <v>87.076086956521735</v>
      </c>
      <c r="F26" s="4">
        <f>Nurse[[#This Row],[Total Nurse Staff Hours]]/Nurse[[#This Row],[MDS Census]]</f>
        <v>3.9685744601173387</v>
      </c>
      <c r="G26" s="4">
        <f>Nurse[[#This Row],[Total Direct Care Staff Hours]]/Nurse[[#This Row],[MDS Census]]</f>
        <v>3.5334852078392212</v>
      </c>
      <c r="H26" s="4">
        <f>Nurse[[#This Row],[Total RN Hours (w/ Admin, DON)]]/Nurse[[#This Row],[MDS Census]]</f>
        <v>0.44261016102858564</v>
      </c>
      <c r="I26" s="4">
        <f>Nurse[[#This Row],[RN Hours (excl. Admin, DON)]]/Nurse[[#This Row],[MDS Census]]</f>
        <v>0.12067781800024965</v>
      </c>
      <c r="J26" s="4">
        <f>SUM(Nurse[[#This Row],[RN Hours (excl. Admin, DON)]],Nurse[[#This Row],[RN Admin Hours]],Nurse[[#This Row],[RN DON Hours]],Nurse[[#This Row],[LPN Hours (excl. Admin)]],Nurse[[#This Row],[LPN Admin Hours]],Nurse[[#This Row],[CNA Hours]],Nurse[[#This Row],[NA TR Hours]],Nurse[[#This Row],[Med Aide/Tech Hours]])</f>
        <v>345.56793478260869</v>
      </c>
      <c r="K26" s="4">
        <f>SUM(Nurse[[#This Row],[RN Hours (excl. Admin, DON)]],Nurse[[#This Row],[LPN Hours (excl. Admin)]],Nurse[[#This Row],[CNA Hours]],Nurse[[#This Row],[NA TR Hours]],Nurse[[#This Row],[Med Aide/Tech Hours]])</f>
        <v>307.68206521739131</v>
      </c>
      <c r="L26" s="4">
        <f>SUM(Nurse[[#This Row],[RN Hours (excl. Admin, DON)]],Nurse[[#This Row],[RN Admin Hours]],Nurse[[#This Row],[RN DON Hours]])</f>
        <v>38.540760869565212</v>
      </c>
      <c r="M26" s="4">
        <v>10.508152173913043</v>
      </c>
      <c r="N26" s="4">
        <v>22.902173913043477</v>
      </c>
      <c r="O26" s="4">
        <v>5.1304347826086953</v>
      </c>
      <c r="P26" s="4">
        <f>SUM(Nurse[[#This Row],[LPN Hours (excl. Admin)]],Nurse[[#This Row],[LPN Admin Hours]])</f>
        <v>113.33695652173913</v>
      </c>
      <c r="Q26" s="4">
        <v>103.48369565217391</v>
      </c>
      <c r="R26" s="4">
        <v>9.8532608695652169</v>
      </c>
      <c r="S26" s="4">
        <f>SUM(Nurse[[#This Row],[CNA Hours]],Nurse[[#This Row],[NA TR Hours]],Nurse[[#This Row],[Med Aide/Tech Hours]])</f>
        <v>193.69021739130434</v>
      </c>
      <c r="T26" s="4">
        <v>184.10869565217391</v>
      </c>
      <c r="U26" s="4">
        <v>9.5815217391304355</v>
      </c>
      <c r="V26" s="4">
        <v>0</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10.913043478260871</v>
      </c>
      <c r="X26" s="4">
        <v>2.3070652173913042</v>
      </c>
      <c r="Y26" s="4">
        <v>0</v>
      </c>
      <c r="Z26" s="4">
        <v>0</v>
      </c>
      <c r="AA26" s="4">
        <v>8.2092391304347831</v>
      </c>
      <c r="AB26" s="4">
        <v>0</v>
      </c>
      <c r="AC26" s="4">
        <v>0.39673913043478259</v>
      </c>
      <c r="AD26" s="4">
        <v>0</v>
      </c>
      <c r="AE26" s="4">
        <v>0</v>
      </c>
      <c r="AF26" s="1">
        <v>445462</v>
      </c>
      <c r="AG26" s="1">
        <v>4</v>
      </c>
      <c r="AH26"/>
    </row>
    <row r="27" spans="1:34" x14ac:dyDescent="0.25">
      <c r="A27" t="s">
        <v>352</v>
      </c>
      <c r="B27" t="s">
        <v>225</v>
      </c>
      <c r="C27" t="s">
        <v>487</v>
      </c>
      <c r="D27" t="s">
        <v>404</v>
      </c>
      <c r="E27" s="4">
        <v>98.195652173913047</v>
      </c>
      <c r="F27" s="4">
        <f>Nurse[[#This Row],[Total Nurse Staff Hours]]/Nurse[[#This Row],[MDS Census]]</f>
        <v>4.0596081470002208</v>
      </c>
      <c r="G27" s="4">
        <f>Nurse[[#This Row],[Total Direct Care Staff Hours]]/Nurse[[#This Row],[MDS Census]]</f>
        <v>3.6595638698251052</v>
      </c>
      <c r="H27" s="4">
        <f>Nurse[[#This Row],[Total RN Hours (w/ Admin, DON)]]/Nurse[[#This Row],[MDS Census]]</f>
        <v>0.35911556342705336</v>
      </c>
      <c r="I27" s="4">
        <f>Nurse[[#This Row],[RN Hours (excl. Admin, DON)]]/Nurse[[#This Row],[MDS Census]]</f>
        <v>0.16335510294443215</v>
      </c>
      <c r="J27" s="4">
        <f>SUM(Nurse[[#This Row],[RN Hours (excl. Admin, DON)]],Nurse[[#This Row],[RN Admin Hours]],Nurse[[#This Row],[RN DON Hours]],Nurse[[#This Row],[LPN Hours (excl. Admin)]],Nurse[[#This Row],[LPN Admin Hours]],Nurse[[#This Row],[CNA Hours]],Nurse[[#This Row],[NA TR Hours]],Nurse[[#This Row],[Med Aide/Tech Hours]])</f>
        <v>398.63586956521738</v>
      </c>
      <c r="K27" s="4">
        <f>SUM(Nurse[[#This Row],[RN Hours (excl. Admin, DON)]],Nurse[[#This Row],[LPN Hours (excl. Admin)]],Nurse[[#This Row],[CNA Hours]],Nurse[[#This Row],[NA TR Hours]],Nurse[[#This Row],[Med Aide/Tech Hours]])</f>
        <v>359.35326086956525</v>
      </c>
      <c r="L27" s="4">
        <f>SUM(Nurse[[#This Row],[RN Hours (excl. Admin, DON)]],Nurse[[#This Row],[RN Admin Hours]],Nurse[[#This Row],[RN DON Hours]])</f>
        <v>35.263586956521742</v>
      </c>
      <c r="M27" s="4">
        <v>16.040760869565219</v>
      </c>
      <c r="N27" s="4">
        <v>14.266304347826088</v>
      </c>
      <c r="O27" s="4">
        <v>4.9565217391304346</v>
      </c>
      <c r="P27" s="4">
        <f>SUM(Nurse[[#This Row],[LPN Hours (excl. Admin)]],Nurse[[#This Row],[LPN Admin Hours]])</f>
        <v>113.66032608695653</v>
      </c>
      <c r="Q27" s="4">
        <v>93.600543478260875</v>
      </c>
      <c r="R27" s="4">
        <v>20.059782608695652</v>
      </c>
      <c r="S27" s="4">
        <f>SUM(Nurse[[#This Row],[CNA Hours]],Nurse[[#This Row],[NA TR Hours]],Nurse[[#This Row],[Med Aide/Tech Hours]])</f>
        <v>249.71195652173913</v>
      </c>
      <c r="T27" s="4">
        <v>248.625</v>
      </c>
      <c r="U27" s="4">
        <v>1.0869565217391304</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 s="4">
        <v>0</v>
      </c>
      <c r="Y27" s="4">
        <v>0</v>
      </c>
      <c r="Z27" s="4">
        <v>0</v>
      </c>
      <c r="AA27" s="4">
        <v>0</v>
      </c>
      <c r="AB27" s="4">
        <v>0</v>
      </c>
      <c r="AC27" s="4">
        <v>0</v>
      </c>
      <c r="AD27" s="4">
        <v>0</v>
      </c>
      <c r="AE27" s="4">
        <v>0</v>
      </c>
      <c r="AF27" s="1">
        <v>445444</v>
      </c>
      <c r="AG27" s="1">
        <v>4</v>
      </c>
      <c r="AH27"/>
    </row>
    <row r="28" spans="1:34" x14ac:dyDescent="0.25">
      <c r="A28" t="s">
        <v>352</v>
      </c>
      <c r="B28" t="s">
        <v>185</v>
      </c>
      <c r="C28" t="s">
        <v>477</v>
      </c>
      <c r="D28" t="s">
        <v>436</v>
      </c>
      <c r="E28" s="4">
        <v>64.304347826086953</v>
      </c>
      <c r="F28" s="4">
        <f>Nurse[[#This Row],[Total Nurse Staff Hours]]/Nurse[[#This Row],[MDS Census]]</f>
        <v>3.7615229885057473</v>
      </c>
      <c r="G28" s="4">
        <f>Nurse[[#This Row],[Total Direct Care Staff Hours]]/Nurse[[#This Row],[MDS Census]]</f>
        <v>3.37960615280595</v>
      </c>
      <c r="H28" s="4">
        <f>Nurse[[#This Row],[Total RN Hours (w/ Admin, DON)]]/Nurse[[#This Row],[MDS Census]]</f>
        <v>0.56155679513184587</v>
      </c>
      <c r="I28" s="4">
        <f>Nurse[[#This Row],[RN Hours (excl. Admin, DON)]]/Nurse[[#This Row],[MDS Census]]</f>
        <v>0.29373732251521301</v>
      </c>
      <c r="J28" s="4">
        <f>SUM(Nurse[[#This Row],[RN Hours (excl. Admin, DON)]],Nurse[[#This Row],[RN Admin Hours]],Nurse[[#This Row],[RN DON Hours]],Nurse[[#This Row],[LPN Hours (excl. Admin)]],Nurse[[#This Row],[LPN Admin Hours]],Nurse[[#This Row],[CNA Hours]],Nurse[[#This Row],[NA TR Hours]],Nurse[[#This Row],[Med Aide/Tech Hours]])</f>
        <v>241.88228260869565</v>
      </c>
      <c r="K28" s="4">
        <f>SUM(Nurse[[#This Row],[RN Hours (excl. Admin, DON)]],Nurse[[#This Row],[LPN Hours (excl. Admin)]],Nurse[[#This Row],[CNA Hours]],Nurse[[#This Row],[NA TR Hours]],Nurse[[#This Row],[Med Aide/Tech Hours]])</f>
        <v>217.32336956521738</v>
      </c>
      <c r="L28" s="4">
        <f>SUM(Nurse[[#This Row],[RN Hours (excl. Admin, DON)]],Nurse[[#This Row],[RN Admin Hours]],Nurse[[#This Row],[RN DON Hours]])</f>
        <v>36.110543478260873</v>
      </c>
      <c r="M28" s="4">
        <v>18.888586956521738</v>
      </c>
      <c r="N28" s="4">
        <v>12.613260869565218</v>
      </c>
      <c r="O28" s="4">
        <v>4.6086956521739131</v>
      </c>
      <c r="P28" s="4">
        <f>SUM(Nurse[[#This Row],[LPN Hours (excl. Admin)]],Nurse[[#This Row],[LPN Admin Hours]])</f>
        <v>78.005434782608688</v>
      </c>
      <c r="Q28" s="4">
        <v>70.668478260869563</v>
      </c>
      <c r="R28" s="4">
        <v>7.3369565217391308</v>
      </c>
      <c r="S28" s="4">
        <f>SUM(Nurse[[#This Row],[CNA Hours]],Nurse[[#This Row],[NA TR Hours]],Nurse[[#This Row],[Med Aide/Tech Hours]])</f>
        <v>127.76630434782609</v>
      </c>
      <c r="T28" s="4">
        <v>108.48913043478261</v>
      </c>
      <c r="U28" s="4">
        <v>19.277173913043477</v>
      </c>
      <c r="V28" s="4">
        <v>0</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13.440217391304348</v>
      </c>
      <c r="X28" s="4">
        <v>0.86956521739130432</v>
      </c>
      <c r="Y28" s="4">
        <v>0</v>
      </c>
      <c r="Z28" s="4">
        <v>0</v>
      </c>
      <c r="AA28" s="4">
        <v>4.4782608695652177</v>
      </c>
      <c r="AB28" s="4">
        <v>0</v>
      </c>
      <c r="AC28" s="4">
        <v>8.0923913043478262</v>
      </c>
      <c r="AD28" s="4">
        <v>0</v>
      </c>
      <c r="AE28" s="4">
        <v>0</v>
      </c>
      <c r="AF28" s="1">
        <v>445381</v>
      </c>
      <c r="AG28" s="1">
        <v>4</v>
      </c>
      <c r="AH28"/>
    </row>
    <row r="29" spans="1:34" x14ac:dyDescent="0.25">
      <c r="A29" t="s">
        <v>352</v>
      </c>
      <c r="B29" t="s">
        <v>208</v>
      </c>
      <c r="C29" t="s">
        <v>541</v>
      </c>
      <c r="D29" t="s">
        <v>442</v>
      </c>
      <c r="E29" s="4">
        <v>53.076086956521742</v>
      </c>
      <c r="F29" s="4">
        <f>Nurse[[#This Row],[Total Nurse Staff Hours]]/Nurse[[#This Row],[MDS Census]]</f>
        <v>3.5903645300020472</v>
      </c>
      <c r="G29" s="4">
        <f>Nurse[[#This Row],[Total Direct Care Staff Hours]]/Nurse[[#This Row],[MDS Census]]</f>
        <v>3.206532869137825</v>
      </c>
      <c r="H29" s="4">
        <f>Nurse[[#This Row],[Total RN Hours (w/ Admin, DON)]]/Nurse[[#This Row],[MDS Census]]</f>
        <v>0.43093385214007779</v>
      </c>
      <c r="I29" s="4">
        <f>Nurse[[#This Row],[RN Hours (excl. Admin, DON)]]/Nurse[[#This Row],[MDS Census]]</f>
        <v>0.23361662912144174</v>
      </c>
      <c r="J29" s="4">
        <f>SUM(Nurse[[#This Row],[RN Hours (excl. Admin, DON)]],Nurse[[#This Row],[RN Admin Hours]],Nurse[[#This Row],[RN DON Hours]],Nurse[[#This Row],[LPN Hours (excl. Admin)]],Nurse[[#This Row],[LPN Admin Hours]],Nurse[[#This Row],[CNA Hours]],Nurse[[#This Row],[NA TR Hours]],Nurse[[#This Row],[Med Aide/Tech Hours]])</f>
        <v>190.56249999999997</v>
      </c>
      <c r="K29" s="4">
        <f>SUM(Nurse[[#This Row],[RN Hours (excl. Admin, DON)]],Nurse[[#This Row],[LPN Hours (excl. Admin)]],Nurse[[#This Row],[CNA Hours]],Nurse[[#This Row],[NA TR Hours]],Nurse[[#This Row],[Med Aide/Tech Hours]])</f>
        <v>170.19021739130434</v>
      </c>
      <c r="L29" s="4">
        <f>SUM(Nurse[[#This Row],[RN Hours (excl. Admin, DON)]],Nurse[[#This Row],[RN Admin Hours]],Nurse[[#This Row],[RN DON Hours]])</f>
        <v>22.872282608695652</v>
      </c>
      <c r="M29" s="4">
        <v>12.399456521739131</v>
      </c>
      <c r="N29" s="4">
        <v>7.3423913043478262</v>
      </c>
      <c r="O29" s="4">
        <v>3.1304347826086958</v>
      </c>
      <c r="P29" s="4">
        <f>SUM(Nurse[[#This Row],[LPN Hours (excl. Admin)]],Nurse[[#This Row],[LPN Admin Hours]])</f>
        <v>58.823369565217391</v>
      </c>
      <c r="Q29" s="4">
        <v>48.923913043478258</v>
      </c>
      <c r="R29" s="4">
        <v>9.8994565217391308</v>
      </c>
      <c r="S29" s="4">
        <f>SUM(Nurse[[#This Row],[CNA Hours]],Nurse[[#This Row],[NA TR Hours]],Nurse[[#This Row],[Med Aide/Tech Hours]])</f>
        <v>108.86684782608695</v>
      </c>
      <c r="T29" s="4">
        <v>103.54619565217391</v>
      </c>
      <c r="U29" s="4">
        <v>5.3206521739130439</v>
      </c>
      <c r="V29" s="4">
        <v>0</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 s="4">
        <v>0</v>
      </c>
      <c r="Y29" s="4">
        <v>0</v>
      </c>
      <c r="Z29" s="4">
        <v>0</v>
      </c>
      <c r="AA29" s="4">
        <v>0</v>
      </c>
      <c r="AB29" s="4">
        <v>0</v>
      </c>
      <c r="AC29" s="4">
        <v>0</v>
      </c>
      <c r="AD29" s="4">
        <v>0</v>
      </c>
      <c r="AE29" s="4">
        <v>0</v>
      </c>
      <c r="AF29" s="1">
        <v>445423</v>
      </c>
      <c r="AG29" s="1">
        <v>4</v>
      </c>
      <c r="AH29"/>
    </row>
    <row r="30" spans="1:34" x14ac:dyDescent="0.25">
      <c r="A30" t="s">
        <v>352</v>
      </c>
      <c r="B30" t="s">
        <v>240</v>
      </c>
      <c r="C30" t="s">
        <v>602</v>
      </c>
      <c r="D30" t="s">
        <v>423</v>
      </c>
      <c r="E30" s="4">
        <v>70.391304347826093</v>
      </c>
      <c r="F30" s="4">
        <f>Nurse[[#This Row],[Total Nurse Staff Hours]]/Nurse[[#This Row],[MDS Census]]</f>
        <v>3.6091723285978992</v>
      </c>
      <c r="G30" s="4">
        <f>Nurse[[#This Row],[Total Direct Care Staff Hours]]/Nurse[[#This Row],[MDS Census]]</f>
        <v>3.1859172328597896</v>
      </c>
      <c r="H30" s="4">
        <f>Nurse[[#This Row],[Total RN Hours (w/ Admin, DON)]]/Nurse[[#This Row],[MDS Census]]</f>
        <v>0.69267294626312526</v>
      </c>
      <c r="I30" s="4">
        <f>Nurse[[#This Row],[RN Hours (excl. Admin, DON)]]/Nurse[[#This Row],[MDS Census]]</f>
        <v>0.41256176652254478</v>
      </c>
      <c r="J30" s="4">
        <f>SUM(Nurse[[#This Row],[RN Hours (excl. Admin, DON)]],Nurse[[#This Row],[RN Admin Hours]],Nurse[[#This Row],[RN DON Hours]],Nurse[[#This Row],[LPN Hours (excl. Admin)]],Nurse[[#This Row],[LPN Admin Hours]],Nurse[[#This Row],[CNA Hours]],Nurse[[#This Row],[NA TR Hours]],Nurse[[#This Row],[Med Aide/Tech Hours]])</f>
        <v>254.05434782608694</v>
      </c>
      <c r="K30" s="4">
        <f>SUM(Nurse[[#This Row],[RN Hours (excl. Admin, DON)]],Nurse[[#This Row],[LPN Hours (excl. Admin)]],Nurse[[#This Row],[CNA Hours]],Nurse[[#This Row],[NA TR Hours]],Nurse[[#This Row],[Med Aide/Tech Hours]])</f>
        <v>224.26086956521738</v>
      </c>
      <c r="L30" s="4">
        <f>SUM(Nurse[[#This Row],[RN Hours (excl. Admin, DON)]],Nurse[[#This Row],[RN Admin Hours]],Nurse[[#This Row],[RN DON Hours]])</f>
        <v>48.758152173913039</v>
      </c>
      <c r="M30" s="4">
        <v>29.040760869565219</v>
      </c>
      <c r="N30" s="4">
        <v>14.413043478260869</v>
      </c>
      <c r="O30" s="4">
        <v>5.3043478260869561</v>
      </c>
      <c r="P30" s="4">
        <f>SUM(Nurse[[#This Row],[LPN Hours (excl. Admin)]],Nurse[[#This Row],[LPN Admin Hours]])</f>
        <v>73.836956521739125</v>
      </c>
      <c r="Q30" s="4">
        <v>63.760869565217391</v>
      </c>
      <c r="R30" s="4">
        <v>10.076086956521738</v>
      </c>
      <c r="S30" s="4">
        <f>SUM(Nurse[[#This Row],[CNA Hours]],Nurse[[#This Row],[NA TR Hours]],Nurse[[#This Row],[Med Aide/Tech Hours]])</f>
        <v>131.45923913043478</v>
      </c>
      <c r="T30" s="4">
        <v>121.99728260869566</v>
      </c>
      <c r="U30" s="4">
        <v>9.4619565217391308</v>
      </c>
      <c r="V30" s="4">
        <v>0</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59.402173913043484</v>
      </c>
      <c r="X30" s="4">
        <v>5.4103260869565215</v>
      </c>
      <c r="Y30" s="4">
        <v>0</v>
      </c>
      <c r="Z30" s="4">
        <v>0</v>
      </c>
      <c r="AA30" s="4">
        <v>27.608695652173914</v>
      </c>
      <c r="AB30" s="4">
        <v>0</v>
      </c>
      <c r="AC30" s="4">
        <v>26.383152173913043</v>
      </c>
      <c r="AD30" s="4">
        <v>0</v>
      </c>
      <c r="AE30" s="4">
        <v>0</v>
      </c>
      <c r="AF30" s="1">
        <v>445460</v>
      </c>
      <c r="AG30" s="1">
        <v>4</v>
      </c>
      <c r="AH30"/>
    </row>
    <row r="31" spans="1:34" x14ac:dyDescent="0.25">
      <c r="A31" t="s">
        <v>352</v>
      </c>
      <c r="B31" t="s">
        <v>111</v>
      </c>
      <c r="C31" t="s">
        <v>499</v>
      </c>
      <c r="D31" t="s">
        <v>422</v>
      </c>
      <c r="E31" s="4">
        <v>42.206521739130437</v>
      </c>
      <c r="F31" s="4">
        <f>Nurse[[#This Row],[Total Nurse Staff Hours]]/Nurse[[#This Row],[MDS Census]]</f>
        <v>3.9994849343291263</v>
      </c>
      <c r="G31" s="4">
        <f>Nurse[[#This Row],[Total Direct Care Staff Hours]]/Nurse[[#This Row],[MDS Census]]</f>
        <v>3.2961627607519959</v>
      </c>
      <c r="H31" s="4">
        <f>Nurse[[#This Row],[Total RN Hours (w/ Admin, DON)]]/Nurse[[#This Row],[MDS Census]]</f>
        <v>0.75714653618336336</v>
      </c>
      <c r="I31" s="4">
        <f>Nurse[[#This Row],[RN Hours (excl. Admin, DON)]]/Nurse[[#This Row],[MDS Census]]</f>
        <v>0.14376770538243624</v>
      </c>
      <c r="J31" s="4">
        <f>SUM(Nurse[[#This Row],[RN Hours (excl. Admin, DON)]],Nurse[[#This Row],[RN Admin Hours]],Nurse[[#This Row],[RN DON Hours]],Nurse[[#This Row],[LPN Hours (excl. Admin)]],Nurse[[#This Row],[LPN Admin Hours]],Nurse[[#This Row],[CNA Hours]],Nurse[[#This Row],[NA TR Hours]],Nurse[[#This Row],[Med Aide/Tech Hours]])</f>
        <v>168.80434782608694</v>
      </c>
      <c r="K31" s="4">
        <f>SUM(Nurse[[#This Row],[RN Hours (excl. Admin, DON)]],Nurse[[#This Row],[LPN Hours (excl. Admin)]],Nurse[[#This Row],[CNA Hours]],Nurse[[#This Row],[NA TR Hours]],Nurse[[#This Row],[Med Aide/Tech Hours]])</f>
        <v>139.11956521739131</v>
      </c>
      <c r="L31" s="4">
        <f>SUM(Nurse[[#This Row],[RN Hours (excl. Admin, DON)]],Nurse[[#This Row],[RN Admin Hours]],Nurse[[#This Row],[RN DON Hours]])</f>
        <v>31.956521739130434</v>
      </c>
      <c r="M31" s="4">
        <v>6.0679347826086953</v>
      </c>
      <c r="N31" s="4">
        <v>21.203804347826086</v>
      </c>
      <c r="O31" s="4">
        <v>4.6847826086956523</v>
      </c>
      <c r="P31" s="4">
        <f>SUM(Nurse[[#This Row],[LPN Hours (excl. Admin)]],Nurse[[#This Row],[LPN Admin Hours]])</f>
        <v>42.728260869565219</v>
      </c>
      <c r="Q31" s="4">
        <v>38.932065217391305</v>
      </c>
      <c r="R31" s="4">
        <v>3.7961956521739131</v>
      </c>
      <c r="S31" s="4">
        <f>SUM(Nurse[[#This Row],[CNA Hours]],Nurse[[#This Row],[NA TR Hours]],Nurse[[#This Row],[Med Aide/Tech Hours]])</f>
        <v>94.119565217391312</v>
      </c>
      <c r="T31" s="4">
        <v>93.964673913043484</v>
      </c>
      <c r="U31" s="4">
        <v>0.15489130434782608</v>
      </c>
      <c r="V31" s="4">
        <v>0</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15.255434782608695</v>
      </c>
      <c r="X31" s="4">
        <v>0</v>
      </c>
      <c r="Y31" s="4">
        <v>0</v>
      </c>
      <c r="Z31" s="4">
        <v>0</v>
      </c>
      <c r="AA31" s="4">
        <v>11.573369565217391</v>
      </c>
      <c r="AB31" s="4">
        <v>0</v>
      </c>
      <c r="AC31" s="4">
        <v>3.6820652173913042</v>
      </c>
      <c r="AD31" s="4">
        <v>0</v>
      </c>
      <c r="AE31" s="4">
        <v>0</v>
      </c>
      <c r="AF31" s="1">
        <v>445251</v>
      </c>
      <c r="AG31" s="1">
        <v>4</v>
      </c>
      <c r="AH31"/>
    </row>
    <row r="32" spans="1:34" x14ac:dyDescent="0.25">
      <c r="A32" t="s">
        <v>352</v>
      </c>
      <c r="B32" t="s">
        <v>76</v>
      </c>
      <c r="C32" t="s">
        <v>461</v>
      </c>
      <c r="D32" t="s">
        <v>369</v>
      </c>
      <c r="E32" s="4">
        <v>55.315217391304351</v>
      </c>
      <c r="F32" s="4">
        <f>Nurse[[#This Row],[Total Nurse Staff Hours]]/Nurse[[#This Row],[MDS Census]]</f>
        <v>5.6897229318137157</v>
      </c>
      <c r="G32" s="4">
        <f>Nurse[[#This Row],[Total Direct Care Staff Hours]]/Nurse[[#This Row],[MDS Census]]</f>
        <v>4.8854391825505994</v>
      </c>
      <c r="H32" s="4">
        <f>Nurse[[#This Row],[Total RN Hours (w/ Admin, DON)]]/Nurse[[#This Row],[MDS Census]]</f>
        <v>1.1091078797406169</v>
      </c>
      <c r="I32" s="4">
        <f>Nurse[[#This Row],[RN Hours (excl. Admin, DON)]]/Nurse[[#This Row],[MDS Census]]</f>
        <v>0.73860286893299265</v>
      </c>
      <c r="J32" s="4">
        <f>SUM(Nurse[[#This Row],[RN Hours (excl. Admin, DON)]],Nurse[[#This Row],[RN Admin Hours]],Nurse[[#This Row],[RN DON Hours]],Nurse[[#This Row],[LPN Hours (excl. Admin)]],Nurse[[#This Row],[LPN Admin Hours]],Nurse[[#This Row],[CNA Hours]],Nurse[[#This Row],[NA TR Hours]],Nurse[[#This Row],[Med Aide/Tech Hours]])</f>
        <v>314.72826086956525</v>
      </c>
      <c r="K32" s="4">
        <f>SUM(Nurse[[#This Row],[RN Hours (excl. Admin, DON)]],Nurse[[#This Row],[LPN Hours (excl. Admin)]],Nurse[[#This Row],[CNA Hours]],Nurse[[#This Row],[NA TR Hours]],Nurse[[#This Row],[Med Aide/Tech Hours]])</f>
        <v>270.23913043478262</v>
      </c>
      <c r="L32" s="4">
        <f>SUM(Nurse[[#This Row],[RN Hours (excl. Admin, DON)]],Nurse[[#This Row],[RN Admin Hours]],Nurse[[#This Row],[RN DON Hours]])</f>
        <v>61.350543478260867</v>
      </c>
      <c r="M32" s="4">
        <v>40.855978260869563</v>
      </c>
      <c r="N32" s="4">
        <v>15.016304347826088</v>
      </c>
      <c r="O32" s="4">
        <v>5.4782608695652177</v>
      </c>
      <c r="P32" s="4">
        <f>SUM(Nurse[[#This Row],[LPN Hours (excl. Admin)]],Nurse[[#This Row],[LPN Admin Hours]])</f>
        <v>119.5108695652174</v>
      </c>
      <c r="Q32" s="4">
        <v>95.516304347826093</v>
      </c>
      <c r="R32" s="4">
        <v>23.994565217391305</v>
      </c>
      <c r="S32" s="4">
        <f>SUM(Nurse[[#This Row],[CNA Hours]],Nurse[[#This Row],[NA TR Hours]],Nurse[[#This Row],[Med Aide/Tech Hours]])</f>
        <v>133.86684782608697</v>
      </c>
      <c r="T32" s="4">
        <v>122.44836956521739</v>
      </c>
      <c r="U32" s="4">
        <v>11.418478260869565</v>
      </c>
      <c r="V32" s="4">
        <v>0</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 s="4">
        <v>0</v>
      </c>
      <c r="Y32" s="4">
        <v>0</v>
      </c>
      <c r="Z32" s="4">
        <v>0</v>
      </c>
      <c r="AA32" s="4">
        <v>0</v>
      </c>
      <c r="AB32" s="4">
        <v>0</v>
      </c>
      <c r="AC32" s="4">
        <v>0</v>
      </c>
      <c r="AD32" s="4">
        <v>0</v>
      </c>
      <c r="AE32" s="4">
        <v>0</v>
      </c>
      <c r="AF32" s="1">
        <v>445187</v>
      </c>
      <c r="AG32" s="1">
        <v>4</v>
      </c>
      <c r="AH32"/>
    </row>
    <row r="33" spans="1:34" x14ac:dyDescent="0.25">
      <c r="A33" t="s">
        <v>352</v>
      </c>
      <c r="B33" t="s">
        <v>230</v>
      </c>
      <c r="C33" t="s">
        <v>597</v>
      </c>
      <c r="D33" t="s">
        <v>398</v>
      </c>
      <c r="E33" s="4">
        <v>43.108695652173914</v>
      </c>
      <c r="F33" s="4">
        <f>Nurse[[#This Row],[Total Nurse Staff Hours]]/Nurse[[#This Row],[MDS Census]]</f>
        <v>4.5765885022692885</v>
      </c>
      <c r="G33" s="4">
        <f>Nurse[[#This Row],[Total Direct Care Staff Hours]]/Nurse[[#This Row],[MDS Census]]</f>
        <v>4.0387039838628338</v>
      </c>
      <c r="H33" s="4">
        <f>Nurse[[#This Row],[Total RN Hours (w/ Admin, DON)]]/Nurse[[#This Row],[MDS Census]]</f>
        <v>0.74590267271810395</v>
      </c>
      <c r="I33" s="4">
        <f>Nurse[[#This Row],[RN Hours (excl. Admin, DON)]]/Nurse[[#This Row],[MDS Census]]</f>
        <v>0.45127332324760461</v>
      </c>
      <c r="J33" s="4">
        <f>SUM(Nurse[[#This Row],[RN Hours (excl. Admin, DON)]],Nurse[[#This Row],[RN Admin Hours]],Nurse[[#This Row],[RN DON Hours]],Nurse[[#This Row],[LPN Hours (excl. Admin)]],Nurse[[#This Row],[LPN Admin Hours]],Nurse[[#This Row],[CNA Hours]],Nurse[[#This Row],[NA TR Hours]],Nurse[[#This Row],[Med Aide/Tech Hours]])</f>
        <v>197.29076086956522</v>
      </c>
      <c r="K33" s="4">
        <f>SUM(Nurse[[#This Row],[RN Hours (excl. Admin, DON)]],Nurse[[#This Row],[LPN Hours (excl. Admin)]],Nurse[[#This Row],[CNA Hours]],Nurse[[#This Row],[NA TR Hours]],Nurse[[#This Row],[Med Aide/Tech Hours]])</f>
        <v>174.10326086956522</v>
      </c>
      <c r="L33" s="4">
        <f>SUM(Nurse[[#This Row],[RN Hours (excl. Admin, DON)]],Nurse[[#This Row],[RN Admin Hours]],Nurse[[#This Row],[RN DON Hours]])</f>
        <v>32.154891304347828</v>
      </c>
      <c r="M33" s="4">
        <v>19.453804347826086</v>
      </c>
      <c r="N33" s="4">
        <v>9.0489130434782616</v>
      </c>
      <c r="O33" s="4">
        <v>3.652173913043478</v>
      </c>
      <c r="P33" s="4">
        <f>SUM(Nurse[[#This Row],[LPN Hours (excl. Admin)]],Nurse[[#This Row],[LPN Admin Hours]])</f>
        <v>60.790760869565219</v>
      </c>
      <c r="Q33" s="4">
        <v>50.304347826086953</v>
      </c>
      <c r="R33" s="4">
        <v>10.486413043478262</v>
      </c>
      <c r="S33" s="4">
        <f>SUM(Nurse[[#This Row],[CNA Hours]],Nurse[[#This Row],[NA TR Hours]],Nurse[[#This Row],[Med Aide/Tech Hours]])</f>
        <v>104.34510869565217</v>
      </c>
      <c r="T33" s="4">
        <v>93.116847826086953</v>
      </c>
      <c r="U33" s="4">
        <v>11.228260869565217</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 s="4">
        <v>0</v>
      </c>
      <c r="Y33" s="4">
        <v>0</v>
      </c>
      <c r="Z33" s="4">
        <v>0</v>
      </c>
      <c r="AA33" s="4">
        <v>0</v>
      </c>
      <c r="AB33" s="4">
        <v>0</v>
      </c>
      <c r="AC33" s="4">
        <v>0</v>
      </c>
      <c r="AD33" s="4">
        <v>0</v>
      </c>
      <c r="AE33" s="4">
        <v>0</v>
      </c>
      <c r="AF33" s="1">
        <v>445449</v>
      </c>
      <c r="AG33" s="1">
        <v>4</v>
      </c>
      <c r="AH33"/>
    </row>
    <row r="34" spans="1:34" x14ac:dyDescent="0.25">
      <c r="A34" t="s">
        <v>352</v>
      </c>
      <c r="B34" t="s">
        <v>246</v>
      </c>
      <c r="C34" t="s">
        <v>604</v>
      </c>
      <c r="D34" t="s">
        <v>453</v>
      </c>
      <c r="E34" s="4">
        <v>76.717391304347828</v>
      </c>
      <c r="F34" s="4">
        <f>Nurse[[#This Row],[Total Nurse Staff Hours]]/Nurse[[#This Row],[MDS Census]]</f>
        <v>3.9913913289883816</v>
      </c>
      <c r="G34" s="4">
        <f>Nurse[[#This Row],[Total Direct Care Staff Hours]]/Nurse[[#This Row],[MDS Census]]</f>
        <v>3.7715840181354481</v>
      </c>
      <c r="H34" s="4">
        <f>Nurse[[#This Row],[Total RN Hours (w/ Admin, DON)]]/Nurse[[#This Row],[MDS Census]]</f>
        <v>0.64605553981297825</v>
      </c>
      <c r="I34" s="4">
        <f>Nurse[[#This Row],[RN Hours (excl. Admin, DON)]]/Nurse[[#This Row],[MDS Census]]</f>
        <v>0.42624822896004538</v>
      </c>
      <c r="J34" s="4">
        <f>SUM(Nurse[[#This Row],[RN Hours (excl. Admin, DON)]],Nurse[[#This Row],[RN Admin Hours]],Nurse[[#This Row],[RN DON Hours]],Nurse[[#This Row],[LPN Hours (excl. Admin)]],Nurse[[#This Row],[LPN Admin Hours]],Nurse[[#This Row],[CNA Hours]],Nurse[[#This Row],[NA TR Hours]],Nurse[[#This Row],[Med Aide/Tech Hours]])</f>
        <v>306.20913043478259</v>
      </c>
      <c r="K34" s="4">
        <f>SUM(Nurse[[#This Row],[RN Hours (excl. Admin, DON)]],Nurse[[#This Row],[LPN Hours (excl. Admin)]],Nurse[[#This Row],[CNA Hours]],Nurse[[#This Row],[NA TR Hours]],Nurse[[#This Row],[Med Aide/Tech Hours]])</f>
        <v>289.34608695652167</v>
      </c>
      <c r="L34" s="4">
        <f>SUM(Nurse[[#This Row],[RN Hours (excl. Admin, DON)]],Nurse[[#This Row],[RN Admin Hours]],Nurse[[#This Row],[RN DON Hours]])</f>
        <v>49.563695652173919</v>
      </c>
      <c r="M34" s="4">
        <v>32.700652173913049</v>
      </c>
      <c r="N34" s="4">
        <v>10.441956521739129</v>
      </c>
      <c r="O34" s="4">
        <v>6.4210869565217381</v>
      </c>
      <c r="P34" s="4">
        <f>SUM(Nurse[[#This Row],[LPN Hours (excl. Admin)]],Nurse[[#This Row],[LPN Admin Hours]])</f>
        <v>83.495543478260842</v>
      </c>
      <c r="Q34" s="4">
        <v>83.495543478260842</v>
      </c>
      <c r="R34" s="4">
        <v>0</v>
      </c>
      <c r="S34" s="4">
        <f>SUM(Nurse[[#This Row],[CNA Hours]],Nurse[[#This Row],[NA TR Hours]],Nurse[[#This Row],[Med Aide/Tech Hours]])</f>
        <v>173.14989130434782</v>
      </c>
      <c r="T34" s="4">
        <v>146.57543478260868</v>
      </c>
      <c r="U34" s="4">
        <v>26.57445652173914</v>
      </c>
      <c r="V34" s="4">
        <v>0</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 s="4">
        <v>0</v>
      </c>
      <c r="Y34" s="4">
        <v>0</v>
      </c>
      <c r="Z34" s="4">
        <v>0</v>
      </c>
      <c r="AA34" s="4">
        <v>0</v>
      </c>
      <c r="AB34" s="4">
        <v>0</v>
      </c>
      <c r="AC34" s="4">
        <v>0</v>
      </c>
      <c r="AD34" s="4">
        <v>0</v>
      </c>
      <c r="AE34" s="4">
        <v>0</v>
      </c>
      <c r="AF34" s="1">
        <v>445467</v>
      </c>
      <c r="AG34" s="1">
        <v>4</v>
      </c>
      <c r="AH34"/>
    </row>
    <row r="35" spans="1:34" x14ac:dyDescent="0.25">
      <c r="A35" t="s">
        <v>352</v>
      </c>
      <c r="B35" t="s">
        <v>46</v>
      </c>
      <c r="C35" t="s">
        <v>527</v>
      </c>
      <c r="D35" t="s">
        <v>374</v>
      </c>
      <c r="E35" s="4">
        <v>29.065217391304348</v>
      </c>
      <c r="F35" s="4">
        <f>Nurse[[#This Row],[Total Nurse Staff Hours]]/Nurse[[#This Row],[MDS Census]]</f>
        <v>3.5656806282722511</v>
      </c>
      <c r="G35" s="4">
        <f>Nurse[[#This Row],[Total Direct Care Staff Hours]]/Nurse[[#This Row],[MDS Census]]</f>
        <v>2.7017838444278235</v>
      </c>
      <c r="H35" s="4">
        <f>Nurse[[#This Row],[Total RN Hours (w/ Admin, DON)]]/Nurse[[#This Row],[MDS Census]]</f>
        <v>1.3176178010471202</v>
      </c>
      <c r="I35" s="4">
        <f>Nurse[[#This Row],[RN Hours (excl. Admin, DON)]]/Nurse[[#This Row],[MDS Census]]</f>
        <v>0.87836574420344049</v>
      </c>
      <c r="J35" s="4">
        <f>SUM(Nurse[[#This Row],[RN Hours (excl. Admin, DON)]],Nurse[[#This Row],[RN Admin Hours]],Nurse[[#This Row],[RN DON Hours]],Nurse[[#This Row],[LPN Hours (excl. Admin)]],Nurse[[#This Row],[LPN Admin Hours]],Nurse[[#This Row],[CNA Hours]],Nurse[[#This Row],[NA TR Hours]],Nurse[[#This Row],[Med Aide/Tech Hours]])</f>
        <v>103.63728260869564</v>
      </c>
      <c r="K35" s="4">
        <f>SUM(Nurse[[#This Row],[RN Hours (excl. Admin, DON)]],Nurse[[#This Row],[LPN Hours (excl. Admin)]],Nurse[[#This Row],[CNA Hours]],Nurse[[#This Row],[NA TR Hours]],Nurse[[#This Row],[Med Aide/Tech Hours]])</f>
        <v>78.527934782608696</v>
      </c>
      <c r="L35" s="4">
        <f>SUM(Nurse[[#This Row],[RN Hours (excl. Admin, DON)]],Nurse[[#This Row],[RN Admin Hours]],Nurse[[#This Row],[RN DON Hours]])</f>
        <v>38.296847826086953</v>
      </c>
      <c r="M35" s="4">
        <v>25.529891304347824</v>
      </c>
      <c r="N35" s="4">
        <v>7.4626086956521762</v>
      </c>
      <c r="O35" s="4">
        <v>5.3043478260869561</v>
      </c>
      <c r="P35" s="4">
        <f>SUM(Nurse[[#This Row],[LPN Hours (excl. Admin)]],Nurse[[#This Row],[LPN Admin Hours]])</f>
        <v>23.248043478260868</v>
      </c>
      <c r="Q35" s="4">
        <v>10.905652173913042</v>
      </c>
      <c r="R35" s="4">
        <v>12.342391304347826</v>
      </c>
      <c r="S35" s="4">
        <f>SUM(Nurse[[#This Row],[CNA Hours]],Nurse[[#This Row],[NA TR Hours]],Nurse[[#This Row],[Med Aide/Tech Hours]])</f>
        <v>42.092391304347828</v>
      </c>
      <c r="T35" s="4">
        <v>42.092391304347828</v>
      </c>
      <c r="U35" s="4">
        <v>0</v>
      </c>
      <c r="V35" s="4">
        <v>0</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 s="4">
        <v>0</v>
      </c>
      <c r="Y35" s="4">
        <v>0</v>
      </c>
      <c r="Z35" s="4">
        <v>0</v>
      </c>
      <c r="AA35" s="4">
        <v>0</v>
      </c>
      <c r="AB35" s="4">
        <v>0</v>
      </c>
      <c r="AC35" s="4">
        <v>0</v>
      </c>
      <c r="AD35" s="4">
        <v>0</v>
      </c>
      <c r="AE35" s="4">
        <v>0</v>
      </c>
      <c r="AF35" s="1">
        <v>445133</v>
      </c>
      <c r="AG35" s="1">
        <v>4</v>
      </c>
      <c r="AH35"/>
    </row>
    <row r="36" spans="1:34" x14ac:dyDescent="0.25">
      <c r="A36" t="s">
        <v>352</v>
      </c>
      <c r="B36" t="s">
        <v>261</v>
      </c>
      <c r="C36" t="s">
        <v>527</v>
      </c>
      <c r="D36" t="s">
        <v>374</v>
      </c>
      <c r="E36" s="4">
        <v>151.15217391304347</v>
      </c>
      <c r="F36" s="4">
        <f>Nurse[[#This Row],[Total Nurse Staff Hours]]/Nurse[[#This Row],[MDS Census]]</f>
        <v>2.9432698115921192</v>
      </c>
      <c r="G36" s="4">
        <f>Nurse[[#This Row],[Total Direct Care Staff Hours]]/Nurse[[#This Row],[MDS Census]]</f>
        <v>2.7694642600316417</v>
      </c>
      <c r="H36" s="4">
        <f>Nurse[[#This Row],[Total RN Hours (w/ Admin, DON)]]/Nurse[[#This Row],[MDS Census]]</f>
        <v>0.24953329498058391</v>
      </c>
      <c r="I36" s="4">
        <f>Nurse[[#This Row],[RN Hours (excl. Admin, DON)]]/Nurse[[#This Row],[MDS Census]]</f>
        <v>0.15328850855745718</v>
      </c>
      <c r="J36" s="4">
        <f>SUM(Nurse[[#This Row],[RN Hours (excl. Admin, DON)]],Nurse[[#This Row],[RN Admin Hours]],Nurse[[#This Row],[RN DON Hours]],Nurse[[#This Row],[LPN Hours (excl. Admin)]],Nurse[[#This Row],[LPN Admin Hours]],Nurse[[#This Row],[CNA Hours]],Nurse[[#This Row],[NA TR Hours]],Nurse[[#This Row],[Med Aide/Tech Hours]])</f>
        <v>444.88163043478266</v>
      </c>
      <c r="K36" s="4">
        <f>SUM(Nurse[[#This Row],[RN Hours (excl. Admin, DON)]],Nurse[[#This Row],[LPN Hours (excl. Admin)]],Nurse[[#This Row],[CNA Hours]],Nurse[[#This Row],[NA TR Hours]],Nurse[[#This Row],[Med Aide/Tech Hours]])</f>
        <v>418.61054347826092</v>
      </c>
      <c r="L36" s="4">
        <f>SUM(Nurse[[#This Row],[RN Hours (excl. Admin, DON)]],Nurse[[#This Row],[RN Admin Hours]],Nurse[[#This Row],[RN DON Hours]])</f>
        <v>37.717499999999994</v>
      </c>
      <c r="M36" s="4">
        <v>23.169891304347821</v>
      </c>
      <c r="N36" s="4">
        <v>9.1563043478260866</v>
      </c>
      <c r="O36" s="4">
        <v>5.3913043478260869</v>
      </c>
      <c r="P36" s="4">
        <f>SUM(Nurse[[#This Row],[LPN Hours (excl. Admin)]],Nurse[[#This Row],[LPN Admin Hours]])</f>
        <v>162.51358695652175</v>
      </c>
      <c r="Q36" s="4">
        <v>150.79010869565218</v>
      </c>
      <c r="R36" s="4">
        <v>11.723478260869564</v>
      </c>
      <c r="S36" s="4">
        <f>SUM(Nurse[[#This Row],[CNA Hours]],Nurse[[#This Row],[NA TR Hours]],Nurse[[#This Row],[Med Aide/Tech Hours]])</f>
        <v>244.65054347826089</v>
      </c>
      <c r="T36" s="4">
        <v>217.76989130434785</v>
      </c>
      <c r="U36" s="4">
        <v>26.799130434782608</v>
      </c>
      <c r="V36" s="4">
        <v>8.1521739130434784E-2</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138.29576086956524</v>
      </c>
      <c r="X36" s="4">
        <v>0.47282608695652173</v>
      </c>
      <c r="Y36" s="4">
        <v>0</v>
      </c>
      <c r="Z36" s="4">
        <v>0</v>
      </c>
      <c r="AA36" s="4">
        <v>27.380978260869568</v>
      </c>
      <c r="AB36" s="4">
        <v>0</v>
      </c>
      <c r="AC36" s="4">
        <v>110.36043478260872</v>
      </c>
      <c r="AD36" s="4">
        <v>0</v>
      </c>
      <c r="AE36" s="4">
        <v>8.1521739130434784E-2</v>
      </c>
      <c r="AF36" s="1">
        <v>445485</v>
      </c>
      <c r="AG36" s="1">
        <v>4</v>
      </c>
      <c r="AH36"/>
    </row>
    <row r="37" spans="1:34" x14ac:dyDescent="0.25">
      <c r="A37" t="s">
        <v>352</v>
      </c>
      <c r="B37" t="s">
        <v>235</v>
      </c>
      <c r="C37" t="s">
        <v>467</v>
      </c>
      <c r="D37" t="s">
        <v>364</v>
      </c>
      <c r="E37" s="4">
        <v>89.282608695652172</v>
      </c>
      <c r="F37" s="4">
        <f>Nurse[[#This Row],[Total Nurse Staff Hours]]/Nurse[[#This Row],[MDS Census]]</f>
        <v>4.9650900900900901</v>
      </c>
      <c r="G37" s="4">
        <f>Nurse[[#This Row],[Total Direct Care Staff Hours]]/Nurse[[#This Row],[MDS Census]]</f>
        <v>4.545623326028732</v>
      </c>
      <c r="H37" s="4">
        <f>Nurse[[#This Row],[Total RN Hours (w/ Admin, DON)]]/Nurse[[#This Row],[MDS Census]]</f>
        <v>0.16639274409544683</v>
      </c>
      <c r="I37" s="4">
        <f>Nurse[[#This Row],[RN Hours (excl. Admin, DON)]]/Nurse[[#This Row],[MDS Census]]</f>
        <v>6.7384952520087651E-2</v>
      </c>
      <c r="J37" s="4">
        <f>SUM(Nurse[[#This Row],[RN Hours (excl. Admin, DON)]],Nurse[[#This Row],[RN Admin Hours]],Nurse[[#This Row],[RN DON Hours]],Nurse[[#This Row],[LPN Hours (excl. Admin)]],Nurse[[#This Row],[LPN Admin Hours]],Nurse[[#This Row],[CNA Hours]],Nurse[[#This Row],[NA TR Hours]],Nurse[[#This Row],[Med Aide/Tech Hours]])</f>
        <v>443.29619565217394</v>
      </c>
      <c r="K37" s="4">
        <f>SUM(Nurse[[#This Row],[RN Hours (excl. Admin, DON)]],Nurse[[#This Row],[LPN Hours (excl. Admin)]],Nurse[[#This Row],[CNA Hours]],Nurse[[#This Row],[NA TR Hours]],Nurse[[#This Row],[Med Aide/Tech Hours]])</f>
        <v>405.84510869565219</v>
      </c>
      <c r="L37" s="4">
        <f>SUM(Nurse[[#This Row],[RN Hours (excl. Admin, DON)]],Nurse[[#This Row],[RN Admin Hours]],Nurse[[#This Row],[RN DON Hours]])</f>
        <v>14.855978260869566</v>
      </c>
      <c r="M37" s="4">
        <v>6.0163043478260869</v>
      </c>
      <c r="N37" s="4">
        <v>5.8831521739130439</v>
      </c>
      <c r="O37" s="4">
        <v>2.9565217391304346</v>
      </c>
      <c r="P37" s="4">
        <f>SUM(Nurse[[#This Row],[LPN Hours (excl. Admin)]],Nurse[[#This Row],[LPN Admin Hours]])</f>
        <v>146.71467391304347</v>
      </c>
      <c r="Q37" s="4">
        <v>118.10326086956522</v>
      </c>
      <c r="R37" s="4">
        <v>28.611413043478262</v>
      </c>
      <c r="S37" s="4">
        <f>SUM(Nurse[[#This Row],[CNA Hours]],Nurse[[#This Row],[NA TR Hours]],Nurse[[#This Row],[Med Aide/Tech Hours]])</f>
        <v>281.72554347826087</v>
      </c>
      <c r="T37" s="4">
        <v>257.95923913043481</v>
      </c>
      <c r="U37" s="4">
        <v>23.766304347826086</v>
      </c>
      <c r="V37" s="4">
        <v>0</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179.72826086956519</v>
      </c>
      <c r="X37" s="4">
        <v>3.0434782608695654</v>
      </c>
      <c r="Y37" s="4">
        <v>0</v>
      </c>
      <c r="Z37" s="4">
        <v>0</v>
      </c>
      <c r="AA37" s="4">
        <v>85.557065217391298</v>
      </c>
      <c r="AB37" s="4">
        <v>0</v>
      </c>
      <c r="AC37" s="4">
        <v>91.127717391304344</v>
      </c>
      <c r="AD37" s="4">
        <v>0</v>
      </c>
      <c r="AE37" s="4">
        <v>0</v>
      </c>
      <c r="AF37" s="1">
        <v>445455</v>
      </c>
      <c r="AG37" s="1">
        <v>4</v>
      </c>
      <c r="AH37"/>
    </row>
    <row r="38" spans="1:34" x14ac:dyDescent="0.25">
      <c r="A38" t="s">
        <v>352</v>
      </c>
      <c r="B38" t="s">
        <v>257</v>
      </c>
      <c r="C38" t="s">
        <v>555</v>
      </c>
      <c r="D38" t="s">
        <v>409</v>
      </c>
      <c r="E38" s="4">
        <v>36.728260869565219</v>
      </c>
      <c r="F38" s="4">
        <f>Nurse[[#This Row],[Total Nurse Staff Hours]]/Nurse[[#This Row],[MDS Census]]</f>
        <v>4.3525451316957673</v>
      </c>
      <c r="G38" s="4">
        <f>Nurse[[#This Row],[Total Direct Care Staff Hours]]/Nurse[[#This Row],[MDS Census]]</f>
        <v>3.8604853506954719</v>
      </c>
      <c r="H38" s="4">
        <f>Nurse[[#This Row],[Total RN Hours (w/ Admin, DON)]]/Nurse[[#This Row],[MDS Census]]</f>
        <v>0.82781000295945539</v>
      </c>
      <c r="I38" s="4">
        <f>Nurse[[#This Row],[RN Hours (excl. Admin, DON)]]/Nurse[[#This Row],[MDS Census]]</f>
        <v>0.33575022195915954</v>
      </c>
      <c r="J38" s="4">
        <f>SUM(Nurse[[#This Row],[RN Hours (excl. Admin, DON)]],Nurse[[#This Row],[RN Admin Hours]],Nurse[[#This Row],[RN DON Hours]],Nurse[[#This Row],[LPN Hours (excl. Admin)]],Nurse[[#This Row],[LPN Admin Hours]],Nurse[[#This Row],[CNA Hours]],Nurse[[#This Row],[NA TR Hours]],Nurse[[#This Row],[Med Aide/Tech Hours]])</f>
        <v>159.86141304347825</v>
      </c>
      <c r="K38" s="4">
        <f>SUM(Nurse[[#This Row],[RN Hours (excl. Admin, DON)]],Nurse[[#This Row],[LPN Hours (excl. Admin)]],Nurse[[#This Row],[CNA Hours]],Nurse[[#This Row],[NA TR Hours]],Nurse[[#This Row],[Med Aide/Tech Hours]])</f>
        <v>141.78891304347826</v>
      </c>
      <c r="L38" s="4">
        <f>SUM(Nurse[[#This Row],[RN Hours (excl. Admin, DON)]],Nurse[[#This Row],[RN Admin Hours]],Nurse[[#This Row],[RN DON Hours]])</f>
        <v>30.404021739130435</v>
      </c>
      <c r="M38" s="4">
        <v>12.331521739130435</v>
      </c>
      <c r="N38" s="4">
        <v>9.7391304347826093</v>
      </c>
      <c r="O38" s="4">
        <v>8.3333695652173905</v>
      </c>
      <c r="P38" s="4">
        <f>SUM(Nurse[[#This Row],[LPN Hours (excl. Admin)]],Nurse[[#This Row],[LPN Admin Hours]])</f>
        <v>33.476413043478267</v>
      </c>
      <c r="Q38" s="4">
        <v>33.476413043478267</v>
      </c>
      <c r="R38" s="4">
        <v>0</v>
      </c>
      <c r="S38" s="4">
        <f>SUM(Nurse[[#This Row],[CNA Hours]],Nurse[[#This Row],[NA TR Hours]],Nurse[[#This Row],[Med Aide/Tech Hours]])</f>
        <v>95.980978260869563</v>
      </c>
      <c r="T38" s="4">
        <v>95.980978260869563</v>
      </c>
      <c r="U38" s="4">
        <v>0</v>
      </c>
      <c r="V38" s="4">
        <v>0</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22.442934782608695</v>
      </c>
      <c r="X38" s="4">
        <v>1.0217391304347827</v>
      </c>
      <c r="Y38" s="4">
        <v>0</v>
      </c>
      <c r="Z38" s="4">
        <v>8.3333695652173905</v>
      </c>
      <c r="AA38" s="4">
        <v>10.9275</v>
      </c>
      <c r="AB38" s="4">
        <v>0</v>
      </c>
      <c r="AC38" s="4">
        <v>2.160326086956522</v>
      </c>
      <c r="AD38" s="4">
        <v>0</v>
      </c>
      <c r="AE38" s="4">
        <v>0</v>
      </c>
      <c r="AF38" s="1">
        <v>445481</v>
      </c>
      <c r="AG38" s="1">
        <v>4</v>
      </c>
      <c r="AH38"/>
    </row>
    <row r="39" spans="1:34" x14ac:dyDescent="0.25">
      <c r="A39" t="s">
        <v>352</v>
      </c>
      <c r="B39" t="s">
        <v>12</v>
      </c>
      <c r="C39" t="s">
        <v>6</v>
      </c>
      <c r="D39" t="s">
        <v>379</v>
      </c>
      <c r="E39" s="4">
        <v>107.8804347826087</v>
      </c>
      <c r="F39" s="4">
        <f>Nurse[[#This Row],[Total Nurse Staff Hours]]/Nurse[[#This Row],[MDS Census]]</f>
        <v>3.2434780856423173</v>
      </c>
      <c r="G39" s="4">
        <f>Nurse[[#This Row],[Total Direct Care Staff Hours]]/Nurse[[#This Row],[MDS Census]]</f>
        <v>3.0568785894206552</v>
      </c>
      <c r="H39" s="4">
        <f>Nurse[[#This Row],[Total RN Hours (w/ Admin, DON)]]/Nurse[[#This Row],[MDS Census]]</f>
        <v>0.51284634760705294</v>
      </c>
      <c r="I39" s="4">
        <f>Nurse[[#This Row],[RN Hours (excl. Admin, DON)]]/Nurse[[#This Row],[MDS Census]]</f>
        <v>0.43546599496221661</v>
      </c>
      <c r="J39" s="4">
        <f>SUM(Nurse[[#This Row],[RN Hours (excl. Admin, DON)]],Nurse[[#This Row],[RN Admin Hours]],Nurse[[#This Row],[RN DON Hours]],Nurse[[#This Row],[LPN Hours (excl. Admin)]],Nurse[[#This Row],[LPN Admin Hours]],Nurse[[#This Row],[CNA Hours]],Nurse[[#This Row],[NA TR Hours]],Nurse[[#This Row],[Med Aide/Tech Hours]])</f>
        <v>349.90782608695656</v>
      </c>
      <c r="K39" s="4">
        <f>SUM(Nurse[[#This Row],[RN Hours (excl. Admin, DON)]],Nurse[[#This Row],[LPN Hours (excl. Admin)]],Nurse[[#This Row],[CNA Hours]],Nurse[[#This Row],[NA TR Hours]],Nurse[[#This Row],[Med Aide/Tech Hours]])</f>
        <v>329.77739130434787</v>
      </c>
      <c r="L39" s="4">
        <f>SUM(Nurse[[#This Row],[RN Hours (excl. Admin, DON)]],Nurse[[#This Row],[RN Admin Hours]],Nurse[[#This Row],[RN DON Hours]])</f>
        <v>55.326086956521742</v>
      </c>
      <c r="M39" s="4">
        <v>46.978260869565219</v>
      </c>
      <c r="N39" s="4">
        <v>8.3478260869565215</v>
      </c>
      <c r="O39" s="4">
        <v>0</v>
      </c>
      <c r="P39" s="4">
        <f>SUM(Nurse[[#This Row],[LPN Hours (excl. Admin)]],Nurse[[#This Row],[LPN Admin Hours]])</f>
        <v>92.892391304347825</v>
      </c>
      <c r="Q39" s="4">
        <v>81.109782608695653</v>
      </c>
      <c r="R39" s="4">
        <v>11.782608695652174</v>
      </c>
      <c r="S39" s="4">
        <f>SUM(Nurse[[#This Row],[CNA Hours]],Nurse[[#This Row],[NA TR Hours]],Nurse[[#This Row],[Med Aide/Tech Hours]])</f>
        <v>201.68934782608699</v>
      </c>
      <c r="T39" s="4">
        <v>201.68934782608699</v>
      </c>
      <c r="U39" s="4">
        <v>0</v>
      </c>
      <c r="V39" s="4">
        <v>0</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142.23391304347825</v>
      </c>
      <c r="X39" s="4">
        <v>0</v>
      </c>
      <c r="Y39" s="4">
        <v>0</v>
      </c>
      <c r="Z39" s="4">
        <v>0</v>
      </c>
      <c r="AA39" s="4">
        <v>33.634239130434779</v>
      </c>
      <c r="AB39" s="4">
        <v>0</v>
      </c>
      <c r="AC39" s="4">
        <v>108.59967391304347</v>
      </c>
      <c r="AD39" s="4">
        <v>0</v>
      </c>
      <c r="AE39" s="4">
        <v>0</v>
      </c>
      <c r="AF39" s="1">
        <v>445017</v>
      </c>
      <c r="AG39" s="1">
        <v>4</v>
      </c>
      <c r="AH39"/>
    </row>
    <row r="40" spans="1:34" x14ac:dyDescent="0.25">
      <c r="A40" t="s">
        <v>352</v>
      </c>
      <c r="B40" t="s">
        <v>37</v>
      </c>
      <c r="C40" t="s">
        <v>550</v>
      </c>
      <c r="D40" t="s">
        <v>396</v>
      </c>
      <c r="E40" s="4">
        <v>82.887323943661968</v>
      </c>
      <c r="F40" s="4">
        <f>Nurse[[#This Row],[Total Nurse Staff Hours]]/Nurse[[#This Row],[MDS Census]]</f>
        <v>3.2022616822429915</v>
      </c>
      <c r="G40" s="4">
        <f>Nurse[[#This Row],[Total Direct Care Staff Hours]]/Nurse[[#This Row],[MDS Census]]</f>
        <v>2.9526508071367892</v>
      </c>
      <c r="H40" s="4">
        <f>Nurse[[#This Row],[Total RN Hours (w/ Admin, DON)]]/Nurse[[#This Row],[MDS Census]]</f>
        <v>0.77885471537807993</v>
      </c>
      <c r="I40" s="4">
        <f>Nurse[[#This Row],[RN Hours (excl. Admin, DON)]]/Nurse[[#This Row],[MDS Census]]</f>
        <v>0.59431775700934586</v>
      </c>
      <c r="J40" s="4">
        <f>SUM(Nurse[[#This Row],[RN Hours (excl. Admin, DON)]],Nurse[[#This Row],[RN Admin Hours]],Nurse[[#This Row],[RN DON Hours]],Nurse[[#This Row],[LPN Hours (excl. Admin)]],Nurse[[#This Row],[LPN Admin Hours]],Nurse[[#This Row],[CNA Hours]],Nurse[[#This Row],[NA TR Hours]],Nurse[[#This Row],[Med Aide/Tech Hours]])</f>
        <v>265.42690140845076</v>
      </c>
      <c r="K40" s="4">
        <f>SUM(Nurse[[#This Row],[RN Hours (excl. Admin, DON)]],Nurse[[#This Row],[LPN Hours (excl. Admin)]],Nurse[[#This Row],[CNA Hours]],Nurse[[#This Row],[NA TR Hours]],Nurse[[#This Row],[Med Aide/Tech Hours]])</f>
        <v>244.73732394366203</v>
      </c>
      <c r="L40" s="4">
        <f>SUM(Nurse[[#This Row],[RN Hours (excl. Admin, DON)]],Nurse[[#This Row],[RN Admin Hours]],Nurse[[#This Row],[RN DON Hours]])</f>
        <v>64.557183098591551</v>
      </c>
      <c r="M40" s="4">
        <v>49.261408450704231</v>
      </c>
      <c r="N40" s="4">
        <v>9.6619718309859159</v>
      </c>
      <c r="O40" s="4">
        <v>5.6338028169014081</v>
      </c>
      <c r="P40" s="4">
        <f>SUM(Nurse[[#This Row],[LPN Hours (excl. Admin)]],Nurse[[#This Row],[LPN Admin Hours]])</f>
        <v>86.706619718309895</v>
      </c>
      <c r="Q40" s="4">
        <v>81.312816901408482</v>
      </c>
      <c r="R40" s="4">
        <v>5.3938028169014105</v>
      </c>
      <c r="S40" s="4">
        <f>SUM(Nurse[[#This Row],[CNA Hours]],Nurse[[#This Row],[NA TR Hours]],Nurse[[#This Row],[Med Aide/Tech Hours]])</f>
        <v>114.16309859154931</v>
      </c>
      <c r="T40" s="4">
        <v>114.16309859154931</v>
      </c>
      <c r="U40" s="4">
        <v>0</v>
      </c>
      <c r="V40" s="4">
        <v>0</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0.176056338028169</v>
      </c>
      <c r="X40" s="4">
        <v>0.176056338028169</v>
      </c>
      <c r="Y40" s="4">
        <v>0</v>
      </c>
      <c r="Z40" s="4">
        <v>0</v>
      </c>
      <c r="AA40" s="4">
        <v>0</v>
      </c>
      <c r="AB40" s="4">
        <v>0</v>
      </c>
      <c r="AC40" s="4">
        <v>0</v>
      </c>
      <c r="AD40" s="4">
        <v>0</v>
      </c>
      <c r="AE40" s="4">
        <v>0</v>
      </c>
      <c r="AF40" s="1">
        <v>445123</v>
      </c>
      <c r="AG40" s="1">
        <v>4</v>
      </c>
      <c r="AH40"/>
    </row>
    <row r="41" spans="1:34" x14ac:dyDescent="0.25">
      <c r="A41" t="s">
        <v>352</v>
      </c>
      <c r="B41" t="s">
        <v>266</v>
      </c>
      <c r="C41" t="s">
        <v>506</v>
      </c>
      <c r="D41" t="s">
        <v>374</v>
      </c>
      <c r="E41" s="4">
        <v>82.413043478260875</v>
      </c>
      <c r="F41" s="4">
        <f>Nurse[[#This Row],[Total Nurse Staff Hours]]/Nurse[[#This Row],[MDS Census]]</f>
        <v>6.1101121076233174</v>
      </c>
      <c r="G41" s="4">
        <f>Nurse[[#This Row],[Total Direct Care Staff Hours]]/Nurse[[#This Row],[MDS Census]]</f>
        <v>5.6956766024795558</v>
      </c>
      <c r="H41" s="4">
        <f>Nurse[[#This Row],[Total RN Hours (w/ Admin, DON)]]/Nurse[[#This Row],[MDS Census]]</f>
        <v>0.38535346874175674</v>
      </c>
      <c r="I41" s="4">
        <f>Nurse[[#This Row],[RN Hours (excl. Admin, DON)]]/Nurse[[#This Row],[MDS Census]]</f>
        <v>9.8918491163281455E-2</v>
      </c>
      <c r="J41" s="4">
        <f>SUM(Nurse[[#This Row],[RN Hours (excl. Admin, DON)]],Nurse[[#This Row],[RN Admin Hours]],Nurse[[#This Row],[RN DON Hours]],Nurse[[#This Row],[LPN Hours (excl. Admin)]],Nurse[[#This Row],[LPN Admin Hours]],Nurse[[#This Row],[CNA Hours]],Nurse[[#This Row],[NA TR Hours]],Nurse[[#This Row],[Med Aide/Tech Hours]])</f>
        <v>503.55293478260865</v>
      </c>
      <c r="K41" s="4">
        <f>SUM(Nurse[[#This Row],[RN Hours (excl. Admin, DON)]],Nurse[[#This Row],[LPN Hours (excl. Admin)]],Nurse[[#This Row],[CNA Hours]],Nurse[[#This Row],[NA TR Hours]],Nurse[[#This Row],[Med Aide/Tech Hours]])</f>
        <v>469.39804347826083</v>
      </c>
      <c r="L41" s="4">
        <f>SUM(Nurse[[#This Row],[RN Hours (excl. Admin, DON)]],Nurse[[#This Row],[RN Admin Hours]],Nurse[[#This Row],[RN DON Hours]])</f>
        <v>31.758152173913039</v>
      </c>
      <c r="M41" s="4">
        <v>8.1521739130434785</v>
      </c>
      <c r="N41" s="4">
        <v>18.214673913043477</v>
      </c>
      <c r="O41" s="4">
        <v>5.3913043478260869</v>
      </c>
      <c r="P41" s="4">
        <f>SUM(Nurse[[#This Row],[LPN Hours (excl. Admin)]],Nurse[[#This Row],[LPN Admin Hours]])</f>
        <v>114.46195652173914</v>
      </c>
      <c r="Q41" s="4">
        <v>103.91304347826087</v>
      </c>
      <c r="R41" s="4">
        <v>10.548913043478262</v>
      </c>
      <c r="S41" s="4">
        <f>SUM(Nurse[[#This Row],[CNA Hours]],Nurse[[#This Row],[NA TR Hours]],Nurse[[#This Row],[Med Aide/Tech Hours]])</f>
        <v>357.33282608695646</v>
      </c>
      <c r="T41" s="4">
        <v>357.33282608695646</v>
      </c>
      <c r="U41" s="4">
        <v>0</v>
      </c>
      <c r="V41" s="4">
        <v>0</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84.59782608695653</v>
      </c>
      <c r="X41" s="4">
        <v>0.92934782608695654</v>
      </c>
      <c r="Y41" s="4">
        <v>0</v>
      </c>
      <c r="Z41" s="4">
        <v>0</v>
      </c>
      <c r="AA41" s="4">
        <v>15.171195652173912</v>
      </c>
      <c r="AB41" s="4">
        <v>0</v>
      </c>
      <c r="AC41" s="4">
        <v>68.497282608695656</v>
      </c>
      <c r="AD41" s="4">
        <v>0</v>
      </c>
      <c r="AE41" s="4">
        <v>0</v>
      </c>
      <c r="AF41" s="1">
        <v>445490</v>
      </c>
      <c r="AG41" s="1">
        <v>4</v>
      </c>
      <c r="AH41"/>
    </row>
    <row r="42" spans="1:34" x14ac:dyDescent="0.25">
      <c r="A42" t="s">
        <v>352</v>
      </c>
      <c r="B42" t="s">
        <v>164</v>
      </c>
      <c r="C42" t="s">
        <v>501</v>
      </c>
      <c r="D42" t="s">
        <v>410</v>
      </c>
      <c r="E42" s="4">
        <v>45.097826086956523</v>
      </c>
      <c r="F42" s="4">
        <f>Nurse[[#This Row],[Total Nurse Staff Hours]]/Nurse[[#This Row],[MDS Census]]</f>
        <v>3.6191058086285843</v>
      </c>
      <c r="G42" s="4">
        <f>Nurse[[#This Row],[Total Direct Care Staff Hours]]/Nurse[[#This Row],[MDS Census]]</f>
        <v>3.3082863340563988</v>
      </c>
      <c r="H42" s="4">
        <f>Nurse[[#This Row],[Total RN Hours (w/ Admin, DON)]]/Nurse[[#This Row],[MDS Census]]</f>
        <v>0.54278862376476245</v>
      </c>
      <c r="I42" s="4">
        <f>Nurse[[#This Row],[RN Hours (excl. Admin, DON)]]/Nurse[[#This Row],[MDS Census]]</f>
        <v>0.32944082911544942</v>
      </c>
      <c r="J42" s="4">
        <f>SUM(Nurse[[#This Row],[RN Hours (excl. Admin, DON)]],Nurse[[#This Row],[RN Admin Hours]],Nurse[[#This Row],[RN DON Hours]],Nurse[[#This Row],[LPN Hours (excl. Admin)]],Nurse[[#This Row],[LPN Admin Hours]],Nurse[[#This Row],[CNA Hours]],Nurse[[#This Row],[NA TR Hours]],Nurse[[#This Row],[Med Aide/Tech Hours]])</f>
        <v>163.21380434782606</v>
      </c>
      <c r="K42" s="4">
        <f>SUM(Nurse[[#This Row],[RN Hours (excl. Admin, DON)]],Nurse[[#This Row],[LPN Hours (excl. Admin)]],Nurse[[#This Row],[CNA Hours]],Nurse[[#This Row],[NA TR Hours]],Nurse[[#This Row],[Med Aide/Tech Hours]])</f>
        <v>149.19652173913042</v>
      </c>
      <c r="L42" s="4">
        <f>SUM(Nurse[[#This Row],[RN Hours (excl. Admin, DON)]],Nurse[[#This Row],[RN Admin Hours]],Nurse[[#This Row],[RN DON Hours]])</f>
        <v>24.478586956521735</v>
      </c>
      <c r="M42" s="4">
        <v>14.8570652173913</v>
      </c>
      <c r="N42" s="4">
        <v>4.143260869565216</v>
      </c>
      <c r="O42" s="4">
        <v>5.4782608695652177</v>
      </c>
      <c r="P42" s="4">
        <f>SUM(Nurse[[#This Row],[LPN Hours (excl. Admin)]],Nurse[[#This Row],[LPN Admin Hours]])</f>
        <v>45.933913043478263</v>
      </c>
      <c r="Q42" s="4">
        <v>41.538152173913048</v>
      </c>
      <c r="R42" s="4">
        <v>4.3957608695652173</v>
      </c>
      <c r="S42" s="4">
        <f>SUM(Nurse[[#This Row],[CNA Hours]],Nurse[[#This Row],[NA TR Hours]],Nurse[[#This Row],[Med Aide/Tech Hours]])</f>
        <v>92.801304347826061</v>
      </c>
      <c r="T42" s="4">
        <v>92.801304347826061</v>
      </c>
      <c r="U42" s="4">
        <v>0</v>
      </c>
      <c r="V42" s="4">
        <v>0</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2" s="4">
        <v>0</v>
      </c>
      <c r="Y42" s="4">
        <v>0</v>
      </c>
      <c r="Z42" s="4">
        <v>0</v>
      </c>
      <c r="AA42" s="4">
        <v>0</v>
      </c>
      <c r="AB42" s="4">
        <v>0</v>
      </c>
      <c r="AC42" s="4">
        <v>0</v>
      </c>
      <c r="AD42" s="4">
        <v>0</v>
      </c>
      <c r="AE42" s="4">
        <v>0</v>
      </c>
      <c r="AF42" s="1">
        <v>445339</v>
      </c>
      <c r="AG42" s="1">
        <v>4</v>
      </c>
      <c r="AH42"/>
    </row>
    <row r="43" spans="1:34" x14ac:dyDescent="0.25">
      <c r="A43" t="s">
        <v>352</v>
      </c>
      <c r="B43" t="s">
        <v>197</v>
      </c>
      <c r="C43" t="s">
        <v>467</v>
      </c>
      <c r="D43" t="s">
        <v>364</v>
      </c>
      <c r="E43" s="4">
        <v>96.739130434782609</v>
      </c>
      <c r="F43" s="4">
        <f>Nurse[[#This Row],[Total Nurse Staff Hours]]/Nurse[[#This Row],[MDS Census]]</f>
        <v>2.7719674157303369</v>
      </c>
      <c r="G43" s="4">
        <f>Nurse[[#This Row],[Total Direct Care Staff Hours]]/Nurse[[#This Row],[MDS Census]]</f>
        <v>2.473255056179775</v>
      </c>
      <c r="H43" s="4">
        <f>Nurse[[#This Row],[Total RN Hours (w/ Admin, DON)]]/Nurse[[#This Row],[MDS Census]]</f>
        <v>0.509394382022472</v>
      </c>
      <c r="I43" s="4">
        <f>Nurse[[#This Row],[RN Hours (excl. Admin, DON)]]/Nurse[[#This Row],[MDS Census]]</f>
        <v>0.298238202247191</v>
      </c>
      <c r="J43" s="4">
        <f>SUM(Nurse[[#This Row],[RN Hours (excl. Admin, DON)]],Nurse[[#This Row],[RN Admin Hours]],Nurse[[#This Row],[RN DON Hours]],Nurse[[#This Row],[LPN Hours (excl. Admin)]],Nurse[[#This Row],[LPN Admin Hours]],Nurse[[#This Row],[CNA Hours]],Nurse[[#This Row],[NA TR Hours]],Nurse[[#This Row],[Med Aide/Tech Hours]])</f>
        <v>268.15771739130435</v>
      </c>
      <c r="K43" s="4">
        <f>SUM(Nurse[[#This Row],[RN Hours (excl. Admin, DON)]],Nurse[[#This Row],[LPN Hours (excl. Admin)]],Nurse[[#This Row],[CNA Hours]],Nurse[[#This Row],[NA TR Hours]],Nurse[[#This Row],[Med Aide/Tech Hours]])</f>
        <v>239.26054347826084</v>
      </c>
      <c r="L43" s="4">
        <f>SUM(Nurse[[#This Row],[RN Hours (excl. Admin, DON)]],Nurse[[#This Row],[RN Admin Hours]],Nurse[[#This Row],[RN DON Hours]])</f>
        <v>49.278369565217396</v>
      </c>
      <c r="M43" s="4">
        <v>28.851304347826083</v>
      </c>
      <c r="N43" s="4">
        <v>14.948804347826092</v>
      </c>
      <c r="O43" s="4">
        <v>5.4782608695652177</v>
      </c>
      <c r="P43" s="4">
        <f>SUM(Nurse[[#This Row],[LPN Hours (excl. Admin)]],Nurse[[#This Row],[LPN Admin Hours]])</f>
        <v>73.285652173913036</v>
      </c>
      <c r="Q43" s="4">
        <v>64.815543478260864</v>
      </c>
      <c r="R43" s="4">
        <v>8.4701086956521738</v>
      </c>
      <c r="S43" s="4">
        <f>SUM(Nurse[[#This Row],[CNA Hours]],Nurse[[#This Row],[NA TR Hours]],Nurse[[#This Row],[Med Aide/Tech Hours]])</f>
        <v>145.59369565217389</v>
      </c>
      <c r="T43" s="4">
        <v>145.59369565217389</v>
      </c>
      <c r="U43" s="4">
        <v>0</v>
      </c>
      <c r="V43" s="4">
        <v>0</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0.82608695652173914</v>
      </c>
      <c r="X43" s="4">
        <v>0</v>
      </c>
      <c r="Y43" s="4">
        <v>0.82608695652173914</v>
      </c>
      <c r="Z43" s="4">
        <v>0</v>
      </c>
      <c r="AA43" s="4">
        <v>0</v>
      </c>
      <c r="AB43" s="4">
        <v>0</v>
      </c>
      <c r="AC43" s="4">
        <v>0</v>
      </c>
      <c r="AD43" s="4">
        <v>0</v>
      </c>
      <c r="AE43" s="4">
        <v>0</v>
      </c>
      <c r="AF43" s="1">
        <v>445402</v>
      </c>
      <c r="AG43" s="1">
        <v>4</v>
      </c>
      <c r="AH43"/>
    </row>
    <row r="44" spans="1:34" x14ac:dyDescent="0.25">
      <c r="A44" t="s">
        <v>352</v>
      </c>
      <c r="B44" t="s">
        <v>138</v>
      </c>
      <c r="C44" t="s">
        <v>572</v>
      </c>
      <c r="D44" t="s">
        <v>416</v>
      </c>
      <c r="E44" s="4">
        <v>98.565217391304344</v>
      </c>
      <c r="F44" s="4">
        <f>Nurse[[#This Row],[Total Nurse Staff Hours]]/Nurse[[#This Row],[MDS Census]]</f>
        <v>2.8920368328187038</v>
      </c>
      <c r="G44" s="4">
        <f>Nurse[[#This Row],[Total Direct Care Staff Hours]]/Nurse[[#This Row],[MDS Census]]</f>
        <v>2.6936623290692556</v>
      </c>
      <c r="H44" s="4">
        <f>Nurse[[#This Row],[Total RN Hours (w/ Admin, DON)]]/Nurse[[#This Row],[MDS Census]]</f>
        <v>0.46925452139391283</v>
      </c>
      <c r="I44" s="4">
        <f>Nurse[[#This Row],[RN Hours (excl. Admin, DON)]]/Nurse[[#This Row],[MDS Census]]</f>
        <v>0.28146669607410685</v>
      </c>
      <c r="J44" s="4">
        <f>SUM(Nurse[[#This Row],[RN Hours (excl. Admin, DON)]],Nurse[[#This Row],[RN Admin Hours]],Nurse[[#This Row],[RN DON Hours]],Nurse[[#This Row],[LPN Hours (excl. Admin)]],Nurse[[#This Row],[LPN Admin Hours]],Nurse[[#This Row],[CNA Hours]],Nurse[[#This Row],[NA TR Hours]],Nurse[[#This Row],[Med Aide/Tech Hours]])</f>
        <v>285.05423913043484</v>
      </c>
      <c r="K44" s="4">
        <f>SUM(Nurse[[#This Row],[RN Hours (excl. Admin, DON)]],Nurse[[#This Row],[LPN Hours (excl. Admin)]],Nurse[[#This Row],[CNA Hours]],Nurse[[#This Row],[NA TR Hours]],Nurse[[#This Row],[Med Aide/Tech Hours]])</f>
        <v>265.50141304347835</v>
      </c>
      <c r="L44" s="4">
        <f>SUM(Nurse[[#This Row],[RN Hours (excl. Admin, DON)]],Nurse[[#This Row],[RN Admin Hours]],Nurse[[#This Row],[RN DON Hours]])</f>
        <v>46.252173913043492</v>
      </c>
      <c r="M44" s="4">
        <v>27.74282608695653</v>
      </c>
      <c r="N44" s="4">
        <v>12.77021739130435</v>
      </c>
      <c r="O44" s="4">
        <v>5.7391304347826084</v>
      </c>
      <c r="P44" s="4">
        <f>SUM(Nurse[[#This Row],[LPN Hours (excl. Admin)]],Nurse[[#This Row],[LPN Admin Hours]])</f>
        <v>68.326956521739149</v>
      </c>
      <c r="Q44" s="4">
        <v>67.283478260869586</v>
      </c>
      <c r="R44" s="4">
        <v>1.0434782608695652</v>
      </c>
      <c r="S44" s="4">
        <f>SUM(Nurse[[#This Row],[CNA Hours]],Nurse[[#This Row],[NA TR Hours]],Nurse[[#This Row],[Med Aide/Tech Hours]])</f>
        <v>170.47510869565221</v>
      </c>
      <c r="T44" s="4">
        <v>170.47510869565221</v>
      </c>
      <c r="U44" s="4">
        <v>0</v>
      </c>
      <c r="V44" s="4">
        <v>0</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4" s="4">
        <v>0</v>
      </c>
      <c r="Y44" s="4">
        <v>0</v>
      </c>
      <c r="Z44" s="4">
        <v>0</v>
      </c>
      <c r="AA44" s="4">
        <v>0</v>
      </c>
      <c r="AB44" s="4">
        <v>0</v>
      </c>
      <c r="AC44" s="4">
        <v>0</v>
      </c>
      <c r="AD44" s="4">
        <v>0</v>
      </c>
      <c r="AE44" s="4">
        <v>0</v>
      </c>
      <c r="AF44" s="1">
        <v>445292</v>
      </c>
      <c r="AG44" s="1">
        <v>4</v>
      </c>
      <c r="AH44"/>
    </row>
    <row r="45" spans="1:34" x14ac:dyDescent="0.25">
      <c r="A45" t="s">
        <v>352</v>
      </c>
      <c r="B45" t="s">
        <v>243</v>
      </c>
      <c r="C45" t="s">
        <v>603</v>
      </c>
      <c r="D45" t="s">
        <v>453</v>
      </c>
      <c r="E45" s="4">
        <v>90.086956521739125</v>
      </c>
      <c r="F45" s="4">
        <f>Nurse[[#This Row],[Total Nurse Staff Hours]]/Nurse[[#This Row],[MDS Census]]</f>
        <v>4.0420656370656376</v>
      </c>
      <c r="G45" s="4">
        <f>Nurse[[#This Row],[Total Direct Care Staff Hours]]/Nurse[[#This Row],[MDS Census]]</f>
        <v>3.8034013030888034</v>
      </c>
      <c r="H45" s="4">
        <f>Nurse[[#This Row],[Total RN Hours (w/ Admin, DON)]]/Nurse[[#This Row],[MDS Census]]</f>
        <v>0.41157939189189197</v>
      </c>
      <c r="I45" s="4">
        <f>Nurse[[#This Row],[RN Hours (excl. Admin, DON)]]/Nurse[[#This Row],[MDS Census]]</f>
        <v>0.23064792471042478</v>
      </c>
      <c r="J45" s="4">
        <f>SUM(Nurse[[#This Row],[RN Hours (excl. Admin, DON)]],Nurse[[#This Row],[RN Admin Hours]],Nurse[[#This Row],[RN DON Hours]],Nurse[[#This Row],[LPN Hours (excl. Admin)]],Nurse[[#This Row],[LPN Admin Hours]],Nurse[[#This Row],[CNA Hours]],Nurse[[#This Row],[NA TR Hours]],Nurse[[#This Row],[Med Aide/Tech Hours]])</f>
        <v>364.13739130434783</v>
      </c>
      <c r="K45" s="4">
        <f>SUM(Nurse[[#This Row],[RN Hours (excl. Admin, DON)]],Nurse[[#This Row],[LPN Hours (excl. Admin)]],Nurse[[#This Row],[CNA Hours]],Nurse[[#This Row],[NA TR Hours]],Nurse[[#This Row],[Med Aide/Tech Hours]])</f>
        <v>342.63684782608698</v>
      </c>
      <c r="L45" s="4">
        <f>SUM(Nurse[[#This Row],[RN Hours (excl. Admin, DON)]],Nurse[[#This Row],[RN Admin Hours]],Nurse[[#This Row],[RN DON Hours]])</f>
        <v>37.0779347826087</v>
      </c>
      <c r="M45" s="4">
        <v>20.778369565217396</v>
      </c>
      <c r="N45" s="4">
        <v>10.66467391304348</v>
      </c>
      <c r="O45" s="4">
        <v>5.6348913043478257</v>
      </c>
      <c r="P45" s="4">
        <f>SUM(Nurse[[#This Row],[LPN Hours (excl. Admin)]],Nurse[[#This Row],[LPN Admin Hours]])</f>
        <v>124.70250000000001</v>
      </c>
      <c r="Q45" s="4">
        <v>119.50152173913045</v>
      </c>
      <c r="R45" s="4">
        <v>5.200978260869566</v>
      </c>
      <c r="S45" s="4">
        <f>SUM(Nurse[[#This Row],[CNA Hours]],Nurse[[#This Row],[NA TR Hours]],Nurse[[#This Row],[Med Aide/Tech Hours]])</f>
        <v>202.35695652173914</v>
      </c>
      <c r="T45" s="4">
        <v>167.30206521739129</v>
      </c>
      <c r="U45" s="4">
        <v>35.054891304347841</v>
      </c>
      <c r="V45" s="4">
        <v>0</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5" s="4">
        <v>0</v>
      </c>
      <c r="Y45" s="4">
        <v>0</v>
      </c>
      <c r="Z45" s="4">
        <v>0</v>
      </c>
      <c r="AA45" s="4">
        <v>0</v>
      </c>
      <c r="AB45" s="4">
        <v>0</v>
      </c>
      <c r="AC45" s="4">
        <v>0</v>
      </c>
      <c r="AD45" s="4">
        <v>0</v>
      </c>
      <c r="AE45" s="4">
        <v>0</v>
      </c>
      <c r="AF45" s="1">
        <v>445463</v>
      </c>
      <c r="AG45" s="1">
        <v>4</v>
      </c>
      <c r="AH45"/>
    </row>
    <row r="46" spans="1:34" x14ac:dyDescent="0.25">
      <c r="A46" t="s">
        <v>352</v>
      </c>
      <c r="B46" t="s">
        <v>62</v>
      </c>
      <c r="C46" t="s">
        <v>468</v>
      </c>
      <c r="D46" t="s">
        <v>423</v>
      </c>
      <c r="E46" s="4">
        <v>165.36956521739131</v>
      </c>
      <c r="F46" s="4">
        <f>Nurse[[#This Row],[Total Nurse Staff Hours]]/Nurse[[#This Row],[MDS Census]]</f>
        <v>3.6109727882213747</v>
      </c>
      <c r="G46" s="4">
        <f>Nurse[[#This Row],[Total Direct Care Staff Hours]]/Nurse[[#This Row],[MDS Census]]</f>
        <v>3.3222354410411459</v>
      </c>
      <c r="H46" s="4">
        <f>Nurse[[#This Row],[Total RN Hours (w/ Admin, DON)]]/Nurse[[#This Row],[MDS Census]]</f>
        <v>0.37459050874194821</v>
      </c>
      <c r="I46" s="4">
        <f>Nurse[[#This Row],[RN Hours (excl. Admin, DON)]]/Nurse[[#This Row],[MDS Census]]</f>
        <v>0.22846851584067307</v>
      </c>
      <c r="J46" s="4">
        <f>SUM(Nurse[[#This Row],[RN Hours (excl. Admin, DON)]],Nurse[[#This Row],[RN Admin Hours]],Nurse[[#This Row],[RN DON Hours]],Nurse[[#This Row],[LPN Hours (excl. Admin)]],Nurse[[#This Row],[LPN Admin Hours]],Nurse[[#This Row],[CNA Hours]],Nurse[[#This Row],[NA TR Hours]],Nurse[[#This Row],[Med Aide/Tech Hours]])</f>
        <v>597.14499999999998</v>
      </c>
      <c r="K46" s="4">
        <f>SUM(Nurse[[#This Row],[RN Hours (excl. Admin, DON)]],Nurse[[#This Row],[LPN Hours (excl. Admin)]],Nurse[[#This Row],[CNA Hours]],Nurse[[#This Row],[NA TR Hours]],Nurse[[#This Row],[Med Aide/Tech Hours]])</f>
        <v>549.39663043478254</v>
      </c>
      <c r="L46" s="4">
        <f>SUM(Nurse[[#This Row],[RN Hours (excl. Admin, DON)]],Nurse[[#This Row],[RN Admin Hours]],Nurse[[#This Row],[RN DON Hours]])</f>
        <v>61.945869565217393</v>
      </c>
      <c r="M46" s="4">
        <v>37.781739130434786</v>
      </c>
      <c r="N46" s="4">
        <v>19.035108695652173</v>
      </c>
      <c r="O46" s="4">
        <v>5.1290217391304349</v>
      </c>
      <c r="P46" s="4">
        <f>SUM(Nurse[[#This Row],[LPN Hours (excl. Admin)]],Nurse[[#This Row],[LPN Admin Hours]])</f>
        <v>206.25663043478261</v>
      </c>
      <c r="Q46" s="4">
        <v>182.67239130434783</v>
      </c>
      <c r="R46" s="4">
        <v>23.584239130434781</v>
      </c>
      <c r="S46" s="4">
        <f>SUM(Nurse[[#This Row],[CNA Hours]],Nurse[[#This Row],[NA TR Hours]],Nurse[[#This Row],[Med Aide/Tech Hours]])</f>
        <v>328.9425</v>
      </c>
      <c r="T46" s="4">
        <v>328.9425</v>
      </c>
      <c r="U46" s="4">
        <v>0</v>
      </c>
      <c r="V46" s="4">
        <v>0</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86.986956521739131</v>
      </c>
      <c r="X46" s="4">
        <v>3.9538043478260869</v>
      </c>
      <c r="Y46" s="4">
        <v>0.76086956521739135</v>
      </c>
      <c r="Z46" s="4">
        <v>0</v>
      </c>
      <c r="AA46" s="4">
        <v>8.3097826086956523</v>
      </c>
      <c r="AB46" s="4">
        <v>0</v>
      </c>
      <c r="AC46" s="4">
        <v>73.962500000000006</v>
      </c>
      <c r="AD46" s="4">
        <v>0</v>
      </c>
      <c r="AE46" s="4">
        <v>0</v>
      </c>
      <c r="AF46" s="1">
        <v>445159</v>
      </c>
      <c r="AG46" s="1">
        <v>4</v>
      </c>
      <c r="AH46"/>
    </row>
    <row r="47" spans="1:34" x14ac:dyDescent="0.25">
      <c r="A47" t="s">
        <v>352</v>
      </c>
      <c r="B47" t="s">
        <v>44</v>
      </c>
      <c r="C47" t="s">
        <v>498</v>
      </c>
      <c r="D47" t="s">
        <v>402</v>
      </c>
      <c r="E47" s="4">
        <v>164.08695652173913</v>
      </c>
      <c r="F47" s="4">
        <f>Nurse[[#This Row],[Total Nurse Staff Hours]]/Nurse[[#This Row],[MDS Census]]</f>
        <v>3.1195005299417065</v>
      </c>
      <c r="G47" s="4">
        <f>Nurse[[#This Row],[Total Direct Care Staff Hours]]/Nurse[[#This Row],[MDS Census]]</f>
        <v>2.8441958134605194</v>
      </c>
      <c r="H47" s="4">
        <f>Nurse[[#This Row],[Total RN Hours (w/ Admin, DON)]]/Nurse[[#This Row],[MDS Census]]</f>
        <v>0.50751391096979337</v>
      </c>
      <c r="I47" s="4">
        <f>Nurse[[#This Row],[RN Hours (excl. Admin, DON)]]/Nurse[[#This Row],[MDS Census]]</f>
        <v>0.32123940116587174</v>
      </c>
      <c r="J47" s="4">
        <f>SUM(Nurse[[#This Row],[RN Hours (excl. Admin, DON)]],Nurse[[#This Row],[RN Admin Hours]],Nurse[[#This Row],[RN DON Hours]],Nurse[[#This Row],[LPN Hours (excl. Admin)]],Nurse[[#This Row],[LPN Admin Hours]],Nurse[[#This Row],[CNA Hours]],Nurse[[#This Row],[NA TR Hours]],Nurse[[#This Row],[Med Aide/Tech Hours]])</f>
        <v>511.86934782608694</v>
      </c>
      <c r="K47" s="4">
        <f>SUM(Nurse[[#This Row],[RN Hours (excl. Admin, DON)]],Nurse[[#This Row],[LPN Hours (excl. Admin)]],Nurse[[#This Row],[CNA Hours]],Nurse[[#This Row],[NA TR Hours]],Nurse[[#This Row],[Med Aide/Tech Hours]])</f>
        <v>466.69543478260869</v>
      </c>
      <c r="L47" s="4">
        <f>SUM(Nurse[[#This Row],[RN Hours (excl. Admin, DON)]],Nurse[[#This Row],[RN Admin Hours]],Nurse[[#This Row],[RN DON Hours]])</f>
        <v>83.276413043478271</v>
      </c>
      <c r="M47" s="4">
        <v>52.711195652173913</v>
      </c>
      <c r="N47" s="4">
        <v>25.130434782608695</v>
      </c>
      <c r="O47" s="4">
        <v>5.4347826086956523</v>
      </c>
      <c r="P47" s="4">
        <f>SUM(Nurse[[#This Row],[LPN Hours (excl. Admin)]],Nurse[[#This Row],[LPN Admin Hours]])</f>
        <v>142.55108695652177</v>
      </c>
      <c r="Q47" s="4">
        <v>127.94239130434785</v>
      </c>
      <c r="R47" s="4">
        <v>14.608695652173912</v>
      </c>
      <c r="S47" s="4">
        <f>SUM(Nurse[[#This Row],[CNA Hours]],Nurse[[#This Row],[NA TR Hours]],Nurse[[#This Row],[Med Aide/Tech Hours]])</f>
        <v>286.04184782608695</v>
      </c>
      <c r="T47" s="4">
        <v>286.04184782608695</v>
      </c>
      <c r="U47" s="4">
        <v>0</v>
      </c>
      <c r="V47" s="4">
        <v>0</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29.837499999999999</v>
      </c>
      <c r="X47" s="4">
        <v>1.5128260869565218</v>
      </c>
      <c r="Y47" s="4">
        <v>0</v>
      </c>
      <c r="Z47" s="4">
        <v>0</v>
      </c>
      <c r="AA47" s="4">
        <v>12.923913043478262</v>
      </c>
      <c r="AB47" s="4">
        <v>0</v>
      </c>
      <c r="AC47" s="4">
        <v>15.400760869565215</v>
      </c>
      <c r="AD47" s="4">
        <v>0</v>
      </c>
      <c r="AE47" s="4">
        <v>0</v>
      </c>
      <c r="AF47" s="1">
        <v>445131</v>
      </c>
      <c r="AG47" s="1">
        <v>4</v>
      </c>
      <c r="AH47"/>
    </row>
    <row r="48" spans="1:34" x14ac:dyDescent="0.25">
      <c r="A48" t="s">
        <v>352</v>
      </c>
      <c r="B48" t="s">
        <v>304</v>
      </c>
      <c r="C48" t="s">
        <v>516</v>
      </c>
      <c r="D48" t="s">
        <v>455</v>
      </c>
      <c r="E48" s="4">
        <v>37.369565217391305</v>
      </c>
      <c r="F48" s="4">
        <f>Nurse[[#This Row],[Total Nurse Staff Hours]]/Nurse[[#This Row],[MDS Census]]</f>
        <v>4.1287085514834203</v>
      </c>
      <c r="G48" s="4">
        <f>Nurse[[#This Row],[Total Direct Care Staff Hours]]/Nurse[[#This Row],[MDS Census]]</f>
        <v>3.7283304246655034</v>
      </c>
      <c r="H48" s="4">
        <f>Nurse[[#This Row],[Total RN Hours (w/ Admin, DON)]]/Nurse[[#This Row],[MDS Census]]</f>
        <v>0.2746509598603839</v>
      </c>
      <c r="I48" s="4">
        <f>Nurse[[#This Row],[RN Hours (excl. Admin, DON)]]/Nurse[[#This Row],[MDS Census]]</f>
        <v>0.12107329842931938</v>
      </c>
      <c r="J48" s="4">
        <f>SUM(Nurse[[#This Row],[RN Hours (excl. Admin, DON)]],Nurse[[#This Row],[RN Admin Hours]],Nurse[[#This Row],[RN DON Hours]],Nurse[[#This Row],[LPN Hours (excl. Admin)]],Nurse[[#This Row],[LPN Admin Hours]],Nurse[[#This Row],[CNA Hours]],Nurse[[#This Row],[NA TR Hours]],Nurse[[#This Row],[Med Aide/Tech Hours]])</f>
        <v>154.28804347826087</v>
      </c>
      <c r="K48" s="4">
        <f>SUM(Nurse[[#This Row],[RN Hours (excl. Admin, DON)]],Nurse[[#This Row],[LPN Hours (excl. Admin)]],Nurse[[#This Row],[CNA Hours]],Nurse[[#This Row],[NA TR Hours]],Nurse[[#This Row],[Med Aide/Tech Hours]])</f>
        <v>139.32608695652175</v>
      </c>
      <c r="L48" s="4">
        <f>SUM(Nurse[[#This Row],[RN Hours (excl. Admin, DON)]],Nurse[[#This Row],[RN Admin Hours]],Nurse[[#This Row],[RN DON Hours]])</f>
        <v>10.263586956521738</v>
      </c>
      <c r="M48" s="4">
        <v>4.5244565217391308</v>
      </c>
      <c r="N48" s="4">
        <v>0</v>
      </c>
      <c r="O48" s="4">
        <v>5.7391304347826084</v>
      </c>
      <c r="P48" s="4">
        <f>SUM(Nurse[[#This Row],[LPN Hours (excl. Admin)]],Nurse[[#This Row],[LPN Admin Hours]])</f>
        <v>51.315217391304351</v>
      </c>
      <c r="Q48" s="4">
        <v>42.092391304347828</v>
      </c>
      <c r="R48" s="4">
        <v>9.2228260869565215</v>
      </c>
      <c r="S48" s="4">
        <f>SUM(Nurse[[#This Row],[CNA Hours]],Nurse[[#This Row],[NA TR Hours]],Nurse[[#This Row],[Med Aide/Tech Hours]])</f>
        <v>92.709239130434781</v>
      </c>
      <c r="T48" s="4">
        <v>84.358695652173907</v>
      </c>
      <c r="U48" s="4">
        <v>8.3505434782608692</v>
      </c>
      <c r="V48" s="4">
        <v>0</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8" s="4">
        <v>0</v>
      </c>
      <c r="Y48" s="4">
        <v>0</v>
      </c>
      <c r="Z48" s="4">
        <v>0</v>
      </c>
      <c r="AA48" s="4">
        <v>0</v>
      </c>
      <c r="AB48" s="4">
        <v>0</v>
      </c>
      <c r="AC48" s="4">
        <v>0</v>
      </c>
      <c r="AD48" s="4">
        <v>0</v>
      </c>
      <c r="AE48" s="4">
        <v>0</v>
      </c>
      <c r="AF48" s="1">
        <v>445536</v>
      </c>
      <c r="AG48" s="1">
        <v>4</v>
      </c>
      <c r="AH48"/>
    </row>
    <row r="49" spans="1:34" x14ac:dyDescent="0.25">
      <c r="A49" t="s">
        <v>352</v>
      </c>
      <c r="B49" t="s">
        <v>198</v>
      </c>
      <c r="C49" t="s">
        <v>6</v>
      </c>
      <c r="D49" t="s">
        <v>379</v>
      </c>
      <c r="E49" s="4">
        <v>68.028169014084511</v>
      </c>
      <c r="F49" s="4">
        <f>Nurse[[#This Row],[Total Nurse Staff Hours]]/Nurse[[#This Row],[MDS Census]]</f>
        <v>2.9036749482401656</v>
      </c>
      <c r="G49" s="4">
        <f>Nurse[[#This Row],[Total Direct Care Staff Hours]]/Nurse[[#This Row],[MDS Census]]</f>
        <v>2.0359213250517603</v>
      </c>
      <c r="H49" s="4">
        <f>Nurse[[#This Row],[Total RN Hours (w/ Admin, DON)]]/Nurse[[#This Row],[MDS Census]]</f>
        <v>1.022774327122153</v>
      </c>
      <c r="I49" s="4">
        <f>Nurse[[#This Row],[RN Hours (excl. Admin, DON)]]/Nurse[[#This Row],[MDS Census]]</f>
        <v>0.79285714285714282</v>
      </c>
      <c r="J49" s="4">
        <f>SUM(Nurse[[#This Row],[RN Hours (excl. Admin, DON)]],Nurse[[#This Row],[RN Admin Hours]],Nurse[[#This Row],[RN DON Hours]],Nurse[[#This Row],[LPN Hours (excl. Admin)]],Nurse[[#This Row],[LPN Admin Hours]],Nurse[[#This Row],[CNA Hours]],Nurse[[#This Row],[NA TR Hours]],Nurse[[#This Row],[Med Aide/Tech Hours]])</f>
        <v>197.53169014084509</v>
      </c>
      <c r="K49" s="4">
        <f>SUM(Nurse[[#This Row],[RN Hours (excl. Admin, DON)]],Nurse[[#This Row],[LPN Hours (excl. Admin)]],Nurse[[#This Row],[CNA Hours]],Nurse[[#This Row],[NA TR Hours]],Nurse[[#This Row],[Med Aide/Tech Hours]])</f>
        <v>138.50000000000003</v>
      </c>
      <c r="L49" s="4">
        <f>SUM(Nurse[[#This Row],[RN Hours (excl. Admin, DON)]],Nurse[[#This Row],[RN Admin Hours]],Nurse[[#This Row],[RN DON Hours]])</f>
        <v>69.577464788732385</v>
      </c>
      <c r="M49" s="4">
        <v>53.936619718309856</v>
      </c>
      <c r="N49" s="4">
        <v>10.007042253521126</v>
      </c>
      <c r="O49" s="4">
        <v>5.6338028169014081</v>
      </c>
      <c r="P49" s="4">
        <f>SUM(Nurse[[#This Row],[LPN Hours (excl. Admin)]],Nurse[[#This Row],[LPN Admin Hours]])</f>
        <v>43.390845070422536</v>
      </c>
      <c r="Q49" s="4">
        <v>0</v>
      </c>
      <c r="R49" s="4">
        <v>43.390845070422536</v>
      </c>
      <c r="S49" s="4">
        <f>SUM(Nurse[[#This Row],[CNA Hours]],Nurse[[#This Row],[NA TR Hours]],Nurse[[#This Row],[Med Aide/Tech Hours]])</f>
        <v>84.563380281690144</v>
      </c>
      <c r="T49" s="4">
        <v>80.711267605633807</v>
      </c>
      <c r="U49" s="4">
        <v>3.852112676056338</v>
      </c>
      <c r="V49" s="4">
        <v>0</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9" s="4">
        <v>0</v>
      </c>
      <c r="Y49" s="4">
        <v>0</v>
      </c>
      <c r="Z49" s="4">
        <v>0</v>
      </c>
      <c r="AA49" s="4">
        <v>0</v>
      </c>
      <c r="AB49" s="4">
        <v>0</v>
      </c>
      <c r="AC49" s="4">
        <v>0</v>
      </c>
      <c r="AD49" s="4">
        <v>0</v>
      </c>
      <c r="AE49" s="4">
        <v>0</v>
      </c>
      <c r="AF49" s="1">
        <v>445404</v>
      </c>
      <c r="AG49" s="1">
        <v>4</v>
      </c>
      <c r="AH49"/>
    </row>
    <row r="50" spans="1:34" x14ac:dyDescent="0.25">
      <c r="A50" t="s">
        <v>352</v>
      </c>
      <c r="B50" t="s">
        <v>53</v>
      </c>
      <c r="C50" t="s">
        <v>493</v>
      </c>
      <c r="D50" t="s">
        <v>389</v>
      </c>
      <c r="E50" s="4">
        <v>102.60869565217391</v>
      </c>
      <c r="F50" s="4">
        <f>Nurse[[#This Row],[Total Nurse Staff Hours]]/Nurse[[#This Row],[MDS Census]]</f>
        <v>3.3071769067796613</v>
      </c>
      <c r="G50" s="4">
        <f>Nurse[[#This Row],[Total Direct Care Staff Hours]]/Nurse[[#This Row],[MDS Census]]</f>
        <v>3.1502648305084748</v>
      </c>
      <c r="H50" s="4">
        <f>Nurse[[#This Row],[Total RN Hours (w/ Admin, DON)]]/Nurse[[#This Row],[MDS Census]]</f>
        <v>0.29862288135593223</v>
      </c>
      <c r="I50" s="4">
        <f>Nurse[[#This Row],[RN Hours (excl. Admin, DON)]]/Nurse[[#This Row],[MDS Census]]</f>
        <v>0.19385593220338984</v>
      </c>
      <c r="J50" s="4">
        <f>SUM(Nurse[[#This Row],[RN Hours (excl. Admin, DON)]],Nurse[[#This Row],[RN Admin Hours]],Nurse[[#This Row],[RN DON Hours]],Nurse[[#This Row],[LPN Hours (excl. Admin)]],Nurse[[#This Row],[LPN Admin Hours]],Nurse[[#This Row],[CNA Hours]],Nurse[[#This Row],[NA TR Hours]],Nurse[[#This Row],[Med Aide/Tech Hours]])</f>
        <v>339.34510869565219</v>
      </c>
      <c r="K50" s="4">
        <f>SUM(Nurse[[#This Row],[RN Hours (excl. Admin, DON)]],Nurse[[#This Row],[LPN Hours (excl. Admin)]],Nurse[[#This Row],[CNA Hours]],Nurse[[#This Row],[NA TR Hours]],Nurse[[#This Row],[Med Aide/Tech Hours]])</f>
        <v>323.24456521739131</v>
      </c>
      <c r="L50" s="4">
        <f>SUM(Nurse[[#This Row],[RN Hours (excl. Admin, DON)]],Nurse[[#This Row],[RN Admin Hours]],Nurse[[#This Row],[RN DON Hours]])</f>
        <v>30.641304347826086</v>
      </c>
      <c r="M50" s="4">
        <v>19.891304347826086</v>
      </c>
      <c r="N50" s="4">
        <v>5.3586956521739131</v>
      </c>
      <c r="O50" s="4">
        <v>5.3913043478260869</v>
      </c>
      <c r="P50" s="4">
        <f>SUM(Nurse[[#This Row],[LPN Hours (excl. Admin)]],Nurse[[#This Row],[LPN Admin Hours]])</f>
        <v>117.42119565217392</v>
      </c>
      <c r="Q50" s="4">
        <v>112.07065217391305</v>
      </c>
      <c r="R50" s="4">
        <v>5.3505434782608692</v>
      </c>
      <c r="S50" s="4">
        <f>SUM(Nurse[[#This Row],[CNA Hours]],Nurse[[#This Row],[NA TR Hours]],Nurse[[#This Row],[Med Aide/Tech Hours]])</f>
        <v>191.28260869565219</v>
      </c>
      <c r="T50" s="4">
        <v>191.28260869565219</v>
      </c>
      <c r="U50" s="4">
        <v>0</v>
      </c>
      <c r="V50" s="4">
        <v>0</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0" s="4">
        <v>0</v>
      </c>
      <c r="Y50" s="4">
        <v>0</v>
      </c>
      <c r="Z50" s="4">
        <v>0</v>
      </c>
      <c r="AA50" s="4">
        <v>0</v>
      </c>
      <c r="AB50" s="4">
        <v>0</v>
      </c>
      <c r="AC50" s="4">
        <v>0</v>
      </c>
      <c r="AD50" s="4">
        <v>0</v>
      </c>
      <c r="AE50" s="4">
        <v>0</v>
      </c>
      <c r="AF50" s="1">
        <v>445141</v>
      </c>
      <c r="AG50" s="1">
        <v>4</v>
      </c>
      <c r="AH50"/>
    </row>
    <row r="51" spans="1:34" x14ac:dyDescent="0.25">
      <c r="A51" t="s">
        <v>352</v>
      </c>
      <c r="B51" t="s">
        <v>117</v>
      </c>
      <c r="C51" t="s">
        <v>551</v>
      </c>
      <c r="D51" t="s">
        <v>415</v>
      </c>
      <c r="E51" s="4">
        <v>95.423913043478265</v>
      </c>
      <c r="F51" s="4">
        <f>Nurse[[#This Row],[Total Nurse Staff Hours]]/Nurse[[#This Row],[MDS Census]]</f>
        <v>2.9214044879826861</v>
      </c>
      <c r="G51" s="4">
        <f>Nurse[[#This Row],[Total Direct Care Staff Hours]]/Nurse[[#This Row],[MDS Census]]</f>
        <v>2.6189657136348106</v>
      </c>
      <c r="H51" s="4">
        <f>Nurse[[#This Row],[Total RN Hours (w/ Admin, DON)]]/Nurse[[#This Row],[MDS Census]]</f>
        <v>0.4498906481376011</v>
      </c>
      <c r="I51" s="4">
        <f>Nurse[[#This Row],[RN Hours (excl. Admin, DON)]]/Nurse[[#This Row],[MDS Census]]</f>
        <v>0.14745187378972555</v>
      </c>
      <c r="J51" s="4">
        <f>SUM(Nurse[[#This Row],[RN Hours (excl. Admin, DON)]],Nurse[[#This Row],[RN Admin Hours]],Nurse[[#This Row],[RN DON Hours]],Nurse[[#This Row],[LPN Hours (excl. Admin)]],Nurse[[#This Row],[LPN Admin Hours]],Nurse[[#This Row],[CNA Hours]],Nurse[[#This Row],[NA TR Hours]],Nurse[[#This Row],[Med Aide/Tech Hours]])</f>
        <v>278.77184782608697</v>
      </c>
      <c r="K51" s="4">
        <f>SUM(Nurse[[#This Row],[RN Hours (excl. Admin, DON)]],Nurse[[#This Row],[LPN Hours (excl. Admin)]],Nurse[[#This Row],[CNA Hours]],Nurse[[#This Row],[NA TR Hours]],Nurse[[#This Row],[Med Aide/Tech Hours]])</f>
        <v>249.91195652173914</v>
      </c>
      <c r="L51" s="4">
        <f>SUM(Nurse[[#This Row],[RN Hours (excl. Admin, DON)]],Nurse[[#This Row],[RN Admin Hours]],Nurse[[#This Row],[RN DON Hours]])</f>
        <v>42.930326086956526</v>
      </c>
      <c r="M51" s="4">
        <v>14.070434782608704</v>
      </c>
      <c r="N51" s="4">
        <v>24.599021739130436</v>
      </c>
      <c r="O51" s="4">
        <v>4.2608695652173916</v>
      </c>
      <c r="P51" s="4">
        <f>SUM(Nurse[[#This Row],[LPN Hours (excl. Admin)]],Nurse[[#This Row],[LPN Admin Hours]])</f>
        <v>88.222391304347823</v>
      </c>
      <c r="Q51" s="4">
        <v>88.222391304347823</v>
      </c>
      <c r="R51" s="4">
        <v>0</v>
      </c>
      <c r="S51" s="4">
        <f>SUM(Nurse[[#This Row],[CNA Hours]],Nurse[[#This Row],[NA TR Hours]],Nurse[[#This Row],[Med Aide/Tech Hours]])</f>
        <v>147.61913043478262</v>
      </c>
      <c r="T51" s="4">
        <v>133.73282608695655</v>
      </c>
      <c r="U51" s="4">
        <v>13.88630434782608</v>
      </c>
      <c r="V51" s="4">
        <v>0</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1.1195652173913044</v>
      </c>
      <c r="X51" s="4">
        <v>1.0869565217391304E-2</v>
      </c>
      <c r="Y51" s="4">
        <v>1.1086956521739131</v>
      </c>
      <c r="Z51" s="4">
        <v>0</v>
      </c>
      <c r="AA51" s="4">
        <v>0</v>
      </c>
      <c r="AB51" s="4">
        <v>0</v>
      </c>
      <c r="AC51" s="4">
        <v>0</v>
      </c>
      <c r="AD51" s="4">
        <v>0</v>
      </c>
      <c r="AE51" s="4">
        <v>0</v>
      </c>
      <c r="AF51" s="1">
        <v>445260</v>
      </c>
      <c r="AG51" s="1">
        <v>4</v>
      </c>
      <c r="AH51"/>
    </row>
    <row r="52" spans="1:34" x14ac:dyDescent="0.25">
      <c r="A52" t="s">
        <v>352</v>
      </c>
      <c r="B52" t="s">
        <v>294</v>
      </c>
      <c r="C52" t="s">
        <v>467</v>
      </c>
      <c r="D52" t="s">
        <v>364</v>
      </c>
      <c r="E52" s="4">
        <v>85.260869565217391</v>
      </c>
      <c r="F52" s="4">
        <f>Nurse[[#This Row],[Total Nurse Staff Hours]]/Nurse[[#This Row],[MDS Census]]</f>
        <v>5.3124681285058637</v>
      </c>
      <c r="G52" s="4">
        <f>Nurse[[#This Row],[Total Direct Care Staff Hours]]/Nurse[[#This Row],[MDS Census]]</f>
        <v>4.9301695563488019</v>
      </c>
      <c r="H52" s="4">
        <f>Nurse[[#This Row],[Total RN Hours (w/ Admin, DON)]]/Nurse[[#This Row],[MDS Census]]</f>
        <v>0.64246557878633348</v>
      </c>
      <c r="I52" s="4">
        <f>Nurse[[#This Row],[RN Hours (excl. Admin, DON)]]/Nurse[[#This Row],[MDS Census]]</f>
        <v>0.3967682304946456</v>
      </c>
      <c r="J52" s="4">
        <f>SUM(Nurse[[#This Row],[RN Hours (excl. Admin, DON)]],Nurse[[#This Row],[RN Admin Hours]],Nurse[[#This Row],[RN DON Hours]],Nurse[[#This Row],[LPN Hours (excl. Admin)]],Nurse[[#This Row],[LPN Admin Hours]],Nurse[[#This Row],[CNA Hours]],Nurse[[#This Row],[NA TR Hours]],Nurse[[#This Row],[Med Aide/Tech Hours]])</f>
        <v>452.945652173913</v>
      </c>
      <c r="K52" s="4">
        <f>SUM(Nurse[[#This Row],[RN Hours (excl. Admin, DON)]],Nurse[[#This Row],[LPN Hours (excl. Admin)]],Nurse[[#This Row],[CNA Hours]],Nurse[[#This Row],[NA TR Hours]],Nurse[[#This Row],[Med Aide/Tech Hours]])</f>
        <v>420.35054347826087</v>
      </c>
      <c r="L52" s="4">
        <f>SUM(Nurse[[#This Row],[RN Hours (excl. Admin, DON)]],Nurse[[#This Row],[RN Admin Hours]],Nurse[[#This Row],[RN DON Hours]])</f>
        <v>54.777173913043477</v>
      </c>
      <c r="M52" s="4">
        <v>33.828804347826086</v>
      </c>
      <c r="N52" s="4">
        <v>15.730978260869565</v>
      </c>
      <c r="O52" s="4">
        <v>5.2173913043478262</v>
      </c>
      <c r="P52" s="4">
        <f>SUM(Nurse[[#This Row],[LPN Hours (excl. Admin)]],Nurse[[#This Row],[LPN Admin Hours]])</f>
        <v>128.19293478260869</v>
      </c>
      <c r="Q52" s="4">
        <v>116.54619565217391</v>
      </c>
      <c r="R52" s="4">
        <v>11.646739130434783</v>
      </c>
      <c r="S52" s="4">
        <f>SUM(Nurse[[#This Row],[CNA Hours]],Nurse[[#This Row],[NA TR Hours]],Nurse[[#This Row],[Med Aide/Tech Hours]])</f>
        <v>269.97554347826087</v>
      </c>
      <c r="T52" s="4">
        <v>269.97554347826087</v>
      </c>
      <c r="U52" s="4">
        <v>0</v>
      </c>
      <c r="V52" s="4">
        <v>0</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4.8913043478260872E-2</v>
      </c>
      <c r="X52" s="4">
        <v>0</v>
      </c>
      <c r="Y52" s="4">
        <v>0</v>
      </c>
      <c r="Z52" s="4">
        <v>0</v>
      </c>
      <c r="AA52" s="4">
        <v>4.8913043478260872E-2</v>
      </c>
      <c r="AB52" s="4">
        <v>0</v>
      </c>
      <c r="AC52" s="4">
        <v>0</v>
      </c>
      <c r="AD52" s="4">
        <v>0</v>
      </c>
      <c r="AE52" s="4">
        <v>0</v>
      </c>
      <c r="AF52" s="1">
        <v>445524</v>
      </c>
      <c r="AG52" s="1">
        <v>4</v>
      </c>
      <c r="AH52"/>
    </row>
    <row r="53" spans="1:34" x14ac:dyDescent="0.25">
      <c r="A53" t="s">
        <v>352</v>
      </c>
      <c r="B53" t="s">
        <v>125</v>
      </c>
      <c r="C53" t="s">
        <v>465</v>
      </c>
      <c r="D53" t="s">
        <v>383</v>
      </c>
      <c r="E53" s="4">
        <v>41</v>
      </c>
      <c r="F53" s="4">
        <f>Nurse[[#This Row],[Total Nurse Staff Hours]]/Nurse[[#This Row],[MDS Census]]</f>
        <v>4.4651325556733834</v>
      </c>
      <c r="G53" s="4">
        <f>Nurse[[#This Row],[Total Direct Care Staff Hours]]/Nurse[[#This Row],[MDS Census]]</f>
        <v>3.9185365853658545</v>
      </c>
      <c r="H53" s="4">
        <f>Nurse[[#This Row],[Total RN Hours (w/ Admin, DON)]]/Nurse[[#This Row],[MDS Census]]</f>
        <v>0.80779162248144221</v>
      </c>
      <c r="I53" s="4">
        <f>Nurse[[#This Row],[RN Hours (excl. Admin, DON)]]/Nurse[[#This Row],[MDS Census]]</f>
        <v>0.26860551431601271</v>
      </c>
      <c r="J53" s="4">
        <f>SUM(Nurse[[#This Row],[RN Hours (excl. Admin, DON)]],Nurse[[#This Row],[RN Admin Hours]],Nurse[[#This Row],[RN DON Hours]],Nurse[[#This Row],[LPN Hours (excl. Admin)]],Nurse[[#This Row],[LPN Admin Hours]],Nurse[[#This Row],[CNA Hours]],Nurse[[#This Row],[NA TR Hours]],Nurse[[#This Row],[Med Aide/Tech Hours]])</f>
        <v>183.07043478260871</v>
      </c>
      <c r="K53" s="4">
        <f>SUM(Nurse[[#This Row],[RN Hours (excl. Admin, DON)]],Nurse[[#This Row],[LPN Hours (excl. Admin)]],Nurse[[#This Row],[CNA Hours]],Nurse[[#This Row],[NA TR Hours]],Nurse[[#This Row],[Med Aide/Tech Hours]])</f>
        <v>160.66000000000003</v>
      </c>
      <c r="L53" s="4">
        <f>SUM(Nurse[[#This Row],[RN Hours (excl. Admin, DON)]],Nurse[[#This Row],[RN Admin Hours]],Nurse[[#This Row],[RN DON Hours]])</f>
        <v>33.119456521739131</v>
      </c>
      <c r="M53" s="4">
        <v>11.012826086956521</v>
      </c>
      <c r="N53" s="4">
        <v>17.237065217391304</v>
      </c>
      <c r="O53" s="4">
        <v>4.8695652173913047</v>
      </c>
      <c r="P53" s="4">
        <f>SUM(Nurse[[#This Row],[LPN Hours (excl. Admin)]],Nurse[[#This Row],[LPN Admin Hours]])</f>
        <v>47.765978260869574</v>
      </c>
      <c r="Q53" s="4">
        <v>47.462173913043486</v>
      </c>
      <c r="R53" s="4">
        <v>0.30380434782608701</v>
      </c>
      <c r="S53" s="4">
        <f>SUM(Nurse[[#This Row],[CNA Hours]],Nurse[[#This Row],[NA TR Hours]],Nurse[[#This Row],[Med Aide/Tech Hours]])</f>
        <v>102.185</v>
      </c>
      <c r="T53" s="4">
        <v>102.185</v>
      </c>
      <c r="U53" s="4">
        <v>0</v>
      </c>
      <c r="V53" s="4">
        <v>0</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3.8043478260869568E-2</v>
      </c>
      <c r="X53" s="4">
        <v>0</v>
      </c>
      <c r="Y53" s="4">
        <v>0</v>
      </c>
      <c r="Z53" s="4">
        <v>0</v>
      </c>
      <c r="AA53" s="4">
        <v>0</v>
      </c>
      <c r="AB53" s="4">
        <v>3.8043478260869568E-2</v>
      </c>
      <c r="AC53" s="4">
        <v>0</v>
      </c>
      <c r="AD53" s="4">
        <v>0</v>
      </c>
      <c r="AE53" s="4">
        <v>0</v>
      </c>
      <c r="AF53" s="1">
        <v>445274</v>
      </c>
      <c r="AG53" s="1">
        <v>4</v>
      </c>
      <c r="AH53"/>
    </row>
    <row r="54" spans="1:34" x14ac:dyDescent="0.25">
      <c r="A54" t="s">
        <v>352</v>
      </c>
      <c r="B54" t="s">
        <v>226</v>
      </c>
      <c r="C54" t="s">
        <v>533</v>
      </c>
      <c r="D54" t="s">
        <v>372</v>
      </c>
      <c r="E54" s="4">
        <v>46.217391304347828</v>
      </c>
      <c r="F54" s="4">
        <f>Nurse[[#This Row],[Total Nurse Staff Hours]]/Nurse[[#This Row],[MDS Census]]</f>
        <v>2.9411453433678267</v>
      </c>
      <c r="G54" s="4">
        <f>Nurse[[#This Row],[Total Direct Care Staff Hours]]/Nurse[[#This Row],[MDS Census]]</f>
        <v>2.7263170272812793</v>
      </c>
      <c r="H54" s="4">
        <f>Nurse[[#This Row],[Total RN Hours (w/ Admin, DON)]]/Nurse[[#This Row],[MDS Census]]</f>
        <v>0.72850893697083718</v>
      </c>
      <c r="I54" s="4">
        <f>Nurse[[#This Row],[RN Hours (excl. Admin, DON)]]/Nurse[[#This Row],[MDS Census]]</f>
        <v>0.51368062088428967</v>
      </c>
      <c r="J54" s="4">
        <f>SUM(Nurse[[#This Row],[RN Hours (excl. Admin, DON)]],Nurse[[#This Row],[RN Admin Hours]],Nurse[[#This Row],[RN DON Hours]],Nurse[[#This Row],[LPN Hours (excl. Admin)]],Nurse[[#This Row],[LPN Admin Hours]],Nurse[[#This Row],[CNA Hours]],Nurse[[#This Row],[NA TR Hours]],Nurse[[#This Row],[Med Aide/Tech Hours]])</f>
        <v>135.93206521739131</v>
      </c>
      <c r="K54" s="4">
        <f>SUM(Nurse[[#This Row],[RN Hours (excl. Admin, DON)]],Nurse[[#This Row],[LPN Hours (excl. Admin)]],Nurse[[#This Row],[CNA Hours]],Nurse[[#This Row],[NA TR Hours]],Nurse[[#This Row],[Med Aide/Tech Hours]])</f>
        <v>126.00326086956522</v>
      </c>
      <c r="L54" s="4">
        <f>SUM(Nurse[[#This Row],[RN Hours (excl. Admin, DON)]],Nurse[[#This Row],[RN Admin Hours]],Nurse[[#This Row],[RN DON Hours]])</f>
        <v>33.669782608695648</v>
      </c>
      <c r="M54" s="4">
        <v>23.740978260869561</v>
      </c>
      <c r="N54" s="4">
        <v>4.7826086956521738</v>
      </c>
      <c r="O54" s="4">
        <v>5.1461956521739127</v>
      </c>
      <c r="P54" s="4">
        <f>SUM(Nurse[[#This Row],[LPN Hours (excl. Admin)]],Nurse[[#This Row],[LPN Admin Hours]])</f>
        <v>41.880434782608702</v>
      </c>
      <c r="Q54" s="4">
        <v>41.880434782608702</v>
      </c>
      <c r="R54" s="4">
        <v>0</v>
      </c>
      <c r="S54" s="4">
        <f>SUM(Nurse[[#This Row],[CNA Hours]],Nurse[[#This Row],[NA TR Hours]],Nurse[[#This Row],[Med Aide/Tech Hours]])</f>
        <v>60.381847826086968</v>
      </c>
      <c r="T54" s="4">
        <v>53.079891304347832</v>
      </c>
      <c r="U54" s="4">
        <v>7.3019565217391325</v>
      </c>
      <c r="V54" s="4">
        <v>0</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4" s="4">
        <v>0</v>
      </c>
      <c r="Y54" s="4">
        <v>0</v>
      </c>
      <c r="Z54" s="4">
        <v>0</v>
      </c>
      <c r="AA54" s="4">
        <v>0</v>
      </c>
      <c r="AB54" s="4">
        <v>0</v>
      </c>
      <c r="AC54" s="4">
        <v>0</v>
      </c>
      <c r="AD54" s="4">
        <v>0</v>
      </c>
      <c r="AE54" s="4">
        <v>0</v>
      </c>
      <c r="AF54" s="1">
        <v>445445</v>
      </c>
      <c r="AG54" s="1">
        <v>4</v>
      </c>
      <c r="AH54"/>
    </row>
    <row r="55" spans="1:34" x14ac:dyDescent="0.25">
      <c r="A55" t="s">
        <v>352</v>
      </c>
      <c r="B55" t="s">
        <v>209</v>
      </c>
      <c r="C55" t="s">
        <v>546</v>
      </c>
      <c r="D55" t="s">
        <v>432</v>
      </c>
      <c r="E55" s="4">
        <v>61.826086956521742</v>
      </c>
      <c r="F55" s="4">
        <f>Nurse[[#This Row],[Total Nurse Staff Hours]]/Nurse[[#This Row],[MDS Census]]</f>
        <v>3.2436568213783401</v>
      </c>
      <c r="G55" s="4">
        <f>Nurse[[#This Row],[Total Direct Care Staff Hours]]/Nurse[[#This Row],[MDS Census]]</f>
        <v>2.841673699015471</v>
      </c>
      <c r="H55" s="4">
        <f>Nurse[[#This Row],[Total RN Hours (w/ Admin, DON)]]/Nurse[[#This Row],[MDS Census]]</f>
        <v>0.70600562587904347</v>
      </c>
      <c r="I55" s="4">
        <f>Nurse[[#This Row],[RN Hours (excl. Admin, DON)]]/Nurse[[#This Row],[MDS Census]]</f>
        <v>0.30402250351617438</v>
      </c>
      <c r="J55" s="4">
        <f>SUM(Nurse[[#This Row],[RN Hours (excl. Admin, DON)]],Nurse[[#This Row],[RN Admin Hours]],Nurse[[#This Row],[RN DON Hours]],Nurse[[#This Row],[LPN Hours (excl. Admin)]],Nurse[[#This Row],[LPN Admin Hours]],Nurse[[#This Row],[CNA Hours]],Nurse[[#This Row],[NA TR Hours]],Nurse[[#This Row],[Med Aide/Tech Hours]])</f>
        <v>200.54260869565218</v>
      </c>
      <c r="K55" s="4">
        <f>SUM(Nurse[[#This Row],[RN Hours (excl. Admin, DON)]],Nurse[[#This Row],[LPN Hours (excl. Admin)]],Nurse[[#This Row],[CNA Hours]],Nurse[[#This Row],[NA TR Hours]],Nurse[[#This Row],[Med Aide/Tech Hours]])</f>
        <v>175.6895652173913</v>
      </c>
      <c r="L55" s="4">
        <f>SUM(Nurse[[#This Row],[RN Hours (excl. Admin, DON)]],Nurse[[#This Row],[RN Admin Hours]],Nurse[[#This Row],[RN DON Hours]])</f>
        <v>43.649565217391299</v>
      </c>
      <c r="M55" s="4">
        <v>18.796521739130434</v>
      </c>
      <c r="N55" s="4">
        <v>24.853043478260869</v>
      </c>
      <c r="O55" s="4">
        <v>0</v>
      </c>
      <c r="P55" s="4">
        <f>SUM(Nurse[[#This Row],[LPN Hours (excl. Admin)]],Nurse[[#This Row],[LPN Admin Hours]])</f>
        <v>53.433043478260871</v>
      </c>
      <c r="Q55" s="4">
        <v>53.433043478260871</v>
      </c>
      <c r="R55" s="4">
        <v>0</v>
      </c>
      <c r="S55" s="4">
        <f>SUM(Nurse[[#This Row],[CNA Hours]],Nurse[[#This Row],[NA TR Hours]],Nurse[[#This Row],[Med Aide/Tech Hours]])</f>
        <v>103.46</v>
      </c>
      <c r="T55" s="4">
        <v>98.258913043478259</v>
      </c>
      <c r="U55" s="4">
        <v>5.2010869565217392</v>
      </c>
      <c r="V55" s="4">
        <v>0</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5" s="4">
        <v>0</v>
      </c>
      <c r="Y55" s="4">
        <v>0</v>
      </c>
      <c r="Z55" s="4">
        <v>0</v>
      </c>
      <c r="AA55" s="4">
        <v>0</v>
      </c>
      <c r="AB55" s="4">
        <v>0</v>
      </c>
      <c r="AC55" s="4">
        <v>0</v>
      </c>
      <c r="AD55" s="4">
        <v>0</v>
      </c>
      <c r="AE55" s="4">
        <v>0</v>
      </c>
      <c r="AF55" s="1">
        <v>445424</v>
      </c>
      <c r="AG55" s="1">
        <v>4</v>
      </c>
      <c r="AH55"/>
    </row>
    <row r="56" spans="1:34" x14ac:dyDescent="0.25">
      <c r="A56" t="s">
        <v>352</v>
      </c>
      <c r="B56" t="s">
        <v>305</v>
      </c>
      <c r="C56" t="s">
        <v>525</v>
      </c>
      <c r="D56" t="s">
        <v>440</v>
      </c>
      <c r="E56" s="4">
        <v>10.565217391304348</v>
      </c>
      <c r="F56" s="4">
        <f>Nurse[[#This Row],[Total Nurse Staff Hours]]/Nurse[[#This Row],[MDS Census]]</f>
        <v>8.9218106995884767</v>
      </c>
      <c r="G56" s="4">
        <f>Nurse[[#This Row],[Total Direct Care Staff Hours]]/Nurse[[#This Row],[MDS Census]]</f>
        <v>7.0244341563786001</v>
      </c>
      <c r="H56" s="4">
        <f>Nurse[[#This Row],[Total RN Hours (w/ Admin, DON)]]/Nurse[[#This Row],[MDS Census]]</f>
        <v>1.8649691358024691</v>
      </c>
      <c r="I56" s="4">
        <f>Nurse[[#This Row],[RN Hours (excl. Admin, DON)]]/Nurse[[#This Row],[MDS Census]]</f>
        <v>0.86805555555555547</v>
      </c>
      <c r="J56" s="4">
        <f>SUM(Nurse[[#This Row],[RN Hours (excl. Admin, DON)]],Nurse[[#This Row],[RN Admin Hours]],Nurse[[#This Row],[RN DON Hours]],Nurse[[#This Row],[LPN Hours (excl. Admin)]],Nurse[[#This Row],[LPN Admin Hours]],Nurse[[#This Row],[CNA Hours]],Nurse[[#This Row],[NA TR Hours]],Nurse[[#This Row],[Med Aide/Tech Hours]])</f>
        <v>94.260869565217391</v>
      </c>
      <c r="K56" s="4">
        <f>SUM(Nurse[[#This Row],[RN Hours (excl. Admin, DON)]],Nurse[[#This Row],[LPN Hours (excl. Admin)]],Nurse[[#This Row],[CNA Hours]],Nurse[[#This Row],[NA TR Hours]],Nurse[[#This Row],[Med Aide/Tech Hours]])</f>
        <v>74.21467391304347</v>
      </c>
      <c r="L56" s="4">
        <f>SUM(Nurse[[#This Row],[RN Hours (excl. Admin, DON)]],Nurse[[#This Row],[RN Admin Hours]],Nurse[[#This Row],[RN DON Hours]])</f>
        <v>19.703804347826086</v>
      </c>
      <c r="M56" s="4">
        <v>9.1711956521739122</v>
      </c>
      <c r="N56" s="4">
        <v>6.0543478260869561</v>
      </c>
      <c r="O56" s="4">
        <v>4.4782608695652177</v>
      </c>
      <c r="P56" s="4">
        <f>SUM(Nurse[[#This Row],[LPN Hours (excl. Admin)]],Nurse[[#This Row],[LPN Admin Hours]])</f>
        <v>28.711956521739129</v>
      </c>
      <c r="Q56" s="4">
        <v>19.198369565217391</v>
      </c>
      <c r="R56" s="4">
        <v>9.5135869565217384</v>
      </c>
      <c r="S56" s="4">
        <f>SUM(Nurse[[#This Row],[CNA Hours]],Nurse[[#This Row],[NA TR Hours]],Nurse[[#This Row],[Med Aide/Tech Hours]])</f>
        <v>45.845108695652172</v>
      </c>
      <c r="T56" s="4">
        <v>45.845108695652172</v>
      </c>
      <c r="U56" s="4">
        <v>0</v>
      </c>
      <c r="V56" s="4">
        <v>0</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1.6086956521739131</v>
      </c>
      <c r="X56" s="4">
        <v>0</v>
      </c>
      <c r="Y56" s="4">
        <v>1.6086956521739131</v>
      </c>
      <c r="Z56" s="4">
        <v>0</v>
      </c>
      <c r="AA56" s="4">
        <v>0</v>
      </c>
      <c r="AB56" s="4">
        <v>0</v>
      </c>
      <c r="AC56" s="4">
        <v>0</v>
      </c>
      <c r="AD56" s="4">
        <v>0</v>
      </c>
      <c r="AE56" s="4">
        <v>0</v>
      </c>
      <c r="AF56" s="1">
        <v>445537</v>
      </c>
      <c r="AG56" s="1">
        <v>4</v>
      </c>
      <c r="AH56"/>
    </row>
    <row r="57" spans="1:34" x14ac:dyDescent="0.25">
      <c r="A57" t="s">
        <v>352</v>
      </c>
      <c r="B57" t="s">
        <v>300</v>
      </c>
      <c r="C57" t="s">
        <v>563</v>
      </c>
      <c r="D57" t="s">
        <v>409</v>
      </c>
      <c r="E57" s="4">
        <v>98.173913043478265</v>
      </c>
      <c r="F57" s="4">
        <f>Nurse[[#This Row],[Total Nurse Staff Hours]]/Nurse[[#This Row],[MDS Census]]</f>
        <v>2.6525055358724536</v>
      </c>
      <c r="G57" s="4">
        <f>Nurse[[#This Row],[Total Direct Care Staff Hours]]/Nurse[[#This Row],[MDS Census]]</f>
        <v>2.4774335695305578</v>
      </c>
      <c r="H57" s="4">
        <f>Nurse[[#This Row],[Total RN Hours (w/ Admin, DON)]]/Nurse[[#This Row],[MDS Census]]</f>
        <v>0.33248449955713016</v>
      </c>
      <c r="I57" s="4">
        <f>Nurse[[#This Row],[RN Hours (excl. Admin, DON)]]/Nurse[[#This Row],[MDS Census]]</f>
        <v>0.17950066430469441</v>
      </c>
      <c r="J57" s="4">
        <f>SUM(Nurse[[#This Row],[RN Hours (excl. Admin, DON)]],Nurse[[#This Row],[RN Admin Hours]],Nurse[[#This Row],[RN DON Hours]],Nurse[[#This Row],[LPN Hours (excl. Admin)]],Nurse[[#This Row],[LPN Admin Hours]],Nurse[[#This Row],[CNA Hours]],Nurse[[#This Row],[NA TR Hours]],Nurse[[#This Row],[Med Aide/Tech Hours]])</f>
        <v>260.40684782608696</v>
      </c>
      <c r="K57" s="4">
        <f>SUM(Nurse[[#This Row],[RN Hours (excl. Admin, DON)]],Nurse[[#This Row],[LPN Hours (excl. Admin)]],Nurse[[#This Row],[CNA Hours]],Nurse[[#This Row],[NA TR Hours]],Nurse[[#This Row],[Med Aide/Tech Hours]])</f>
        <v>243.21934782608696</v>
      </c>
      <c r="L57" s="4">
        <f>SUM(Nurse[[#This Row],[RN Hours (excl. Admin, DON)]],Nurse[[#This Row],[RN Admin Hours]],Nurse[[#This Row],[RN DON Hours]])</f>
        <v>32.641304347826086</v>
      </c>
      <c r="M57" s="4">
        <v>17.622282608695652</v>
      </c>
      <c r="N57" s="4">
        <v>9.3097826086956523</v>
      </c>
      <c r="O57" s="4">
        <v>5.7092391304347823</v>
      </c>
      <c r="P57" s="4">
        <f>SUM(Nurse[[#This Row],[LPN Hours (excl. Admin)]],Nurse[[#This Row],[LPN Admin Hours]])</f>
        <v>81.407717391304345</v>
      </c>
      <c r="Q57" s="4">
        <v>79.239239130434783</v>
      </c>
      <c r="R57" s="4">
        <v>2.1684782608695654</v>
      </c>
      <c r="S57" s="4">
        <f>SUM(Nurse[[#This Row],[CNA Hours]],Nurse[[#This Row],[NA TR Hours]],Nurse[[#This Row],[Med Aide/Tech Hours]])</f>
        <v>146.35782608695652</v>
      </c>
      <c r="T57" s="4">
        <v>140.73554347826087</v>
      </c>
      <c r="U57" s="4">
        <v>5.6222826086956523</v>
      </c>
      <c r="V57" s="4">
        <v>0</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25.311739130434777</v>
      </c>
      <c r="X57" s="4">
        <v>0</v>
      </c>
      <c r="Y57" s="4">
        <v>0</v>
      </c>
      <c r="Z57" s="4">
        <v>0</v>
      </c>
      <c r="AA57" s="4">
        <v>7.9213043478260872</v>
      </c>
      <c r="AB57" s="4">
        <v>0</v>
      </c>
      <c r="AC57" s="4">
        <v>17.39043478260869</v>
      </c>
      <c r="AD57" s="4">
        <v>0</v>
      </c>
      <c r="AE57" s="4">
        <v>0</v>
      </c>
      <c r="AF57" s="1">
        <v>445530</v>
      </c>
      <c r="AG57" s="1">
        <v>4</v>
      </c>
      <c r="AH57"/>
    </row>
    <row r="58" spans="1:34" x14ac:dyDescent="0.25">
      <c r="A58" t="s">
        <v>352</v>
      </c>
      <c r="B58" t="s">
        <v>171</v>
      </c>
      <c r="C58" t="s">
        <v>583</v>
      </c>
      <c r="D58" t="s">
        <v>390</v>
      </c>
      <c r="E58" s="4">
        <v>35.956521739130437</v>
      </c>
      <c r="F58" s="4">
        <f>Nurse[[#This Row],[Total Nurse Staff Hours]]/Nurse[[#This Row],[MDS Census]]</f>
        <v>3.8097370012091898</v>
      </c>
      <c r="G58" s="4">
        <f>Nurse[[#This Row],[Total Direct Care Staff Hours]]/Nurse[[#This Row],[MDS Census]]</f>
        <v>3.3546281741233366</v>
      </c>
      <c r="H58" s="4">
        <f>Nurse[[#This Row],[Total RN Hours (w/ Admin, DON)]]/Nurse[[#This Row],[MDS Census]]</f>
        <v>0.6209945586457073</v>
      </c>
      <c r="I58" s="4">
        <f>Nurse[[#This Row],[RN Hours (excl. Admin, DON)]]/Nurse[[#This Row],[MDS Census]]</f>
        <v>0.32315598548972185</v>
      </c>
      <c r="J58" s="4">
        <f>SUM(Nurse[[#This Row],[RN Hours (excl. Admin, DON)]],Nurse[[#This Row],[RN Admin Hours]],Nurse[[#This Row],[RN DON Hours]],Nurse[[#This Row],[LPN Hours (excl. Admin)]],Nurse[[#This Row],[LPN Admin Hours]],Nurse[[#This Row],[CNA Hours]],Nurse[[#This Row],[NA TR Hours]],Nurse[[#This Row],[Med Aide/Tech Hours]])</f>
        <v>136.98489130434783</v>
      </c>
      <c r="K58" s="4">
        <f>SUM(Nurse[[#This Row],[RN Hours (excl. Admin, DON)]],Nurse[[#This Row],[LPN Hours (excl. Admin)]],Nurse[[#This Row],[CNA Hours]],Nurse[[#This Row],[NA TR Hours]],Nurse[[#This Row],[Med Aide/Tech Hours]])</f>
        <v>120.6207608695652</v>
      </c>
      <c r="L58" s="4">
        <f>SUM(Nurse[[#This Row],[RN Hours (excl. Admin, DON)]],Nurse[[#This Row],[RN Admin Hours]],Nurse[[#This Row],[RN DON Hours]])</f>
        <v>22.328804347826086</v>
      </c>
      <c r="M58" s="4">
        <v>11.619565217391305</v>
      </c>
      <c r="N58" s="4">
        <v>5.3070652173913047</v>
      </c>
      <c r="O58" s="4">
        <v>5.4021739130434785</v>
      </c>
      <c r="P58" s="4">
        <f>SUM(Nurse[[#This Row],[LPN Hours (excl. Admin)]],Nurse[[#This Row],[LPN Admin Hours]])</f>
        <v>41.122282608695656</v>
      </c>
      <c r="Q58" s="4">
        <v>35.467391304347828</v>
      </c>
      <c r="R58" s="4">
        <v>5.6548913043478262</v>
      </c>
      <c r="S58" s="4">
        <f>SUM(Nurse[[#This Row],[CNA Hours]],Nurse[[#This Row],[NA TR Hours]],Nurse[[#This Row],[Med Aide/Tech Hours]])</f>
        <v>73.533804347826077</v>
      </c>
      <c r="T58" s="4">
        <v>56.735108695652173</v>
      </c>
      <c r="U58" s="4">
        <v>16.798695652173912</v>
      </c>
      <c r="V58" s="4">
        <v>0</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8" s="4">
        <v>0</v>
      </c>
      <c r="Y58" s="4">
        <v>0</v>
      </c>
      <c r="Z58" s="4">
        <v>0</v>
      </c>
      <c r="AA58" s="4">
        <v>0</v>
      </c>
      <c r="AB58" s="4">
        <v>0</v>
      </c>
      <c r="AC58" s="4">
        <v>0</v>
      </c>
      <c r="AD58" s="4">
        <v>0</v>
      </c>
      <c r="AE58" s="4">
        <v>0</v>
      </c>
      <c r="AF58" s="1">
        <v>445357</v>
      </c>
      <c r="AG58" s="1">
        <v>4</v>
      </c>
      <c r="AH58"/>
    </row>
    <row r="59" spans="1:34" x14ac:dyDescent="0.25">
      <c r="A59" t="s">
        <v>352</v>
      </c>
      <c r="B59" t="s">
        <v>292</v>
      </c>
      <c r="C59" t="s">
        <v>527</v>
      </c>
      <c r="D59" t="s">
        <v>374</v>
      </c>
      <c r="E59" s="4">
        <v>59.391304347826086</v>
      </c>
      <c r="F59" s="4">
        <f>Nurse[[#This Row],[Total Nurse Staff Hours]]/Nurse[[#This Row],[MDS Census]]</f>
        <v>2.9866196925329431</v>
      </c>
      <c r="G59" s="4">
        <f>Nurse[[#This Row],[Total Direct Care Staff Hours]]/Nurse[[#This Row],[MDS Census]]</f>
        <v>2.6635962664714499</v>
      </c>
      <c r="H59" s="4">
        <f>Nurse[[#This Row],[Total RN Hours (w/ Admin, DON)]]/Nurse[[#This Row],[MDS Census]]</f>
        <v>0.55435578330893132</v>
      </c>
      <c r="I59" s="4">
        <f>Nurse[[#This Row],[RN Hours (excl. Admin, DON)]]/Nurse[[#This Row],[MDS Census]]</f>
        <v>0.43210102489019037</v>
      </c>
      <c r="J59" s="4">
        <f>SUM(Nurse[[#This Row],[RN Hours (excl. Admin, DON)]],Nurse[[#This Row],[RN Admin Hours]],Nurse[[#This Row],[RN DON Hours]],Nurse[[#This Row],[LPN Hours (excl. Admin)]],Nurse[[#This Row],[LPN Admin Hours]],Nurse[[#This Row],[CNA Hours]],Nurse[[#This Row],[NA TR Hours]],Nurse[[#This Row],[Med Aide/Tech Hours]])</f>
        <v>177.3792391304348</v>
      </c>
      <c r="K59" s="4">
        <f>SUM(Nurse[[#This Row],[RN Hours (excl. Admin, DON)]],Nurse[[#This Row],[LPN Hours (excl. Admin)]],Nurse[[#This Row],[CNA Hours]],Nurse[[#This Row],[NA TR Hours]],Nurse[[#This Row],[Med Aide/Tech Hours]])</f>
        <v>158.19445652173914</v>
      </c>
      <c r="L59" s="4">
        <f>SUM(Nurse[[#This Row],[RN Hours (excl. Admin, DON)]],Nurse[[#This Row],[RN Admin Hours]],Nurse[[#This Row],[RN DON Hours]])</f>
        <v>32.923913043478265</v>
      </c>
      <c r="M59" s="4">
        <v>25.663043478260871</v>
      </c>
      <c r="N59" s="4">
        <v>4.1739130434782608</v>
      </c>
      <c r="O59" s="4">
        <v>3.0869565217391304</v>
      </c>
      <c r="P59" s="4">
        <f>SUM(Nurse[[#This Row],[LPN Hours (excl. Admin)]],Nurse[[#This Row],[LPN Admin Hours]])</f>
        <v>63.510869565217391</v>
      </c>
      <c r="Q59" s="4">
        <v>51.586956521739133</v>
      </c>
      <c r="R59" s="4">
        <v>11.923913043478262</v>
      </c>
      <c r="S59" s="4">
        <f>SUM(Nurse[[#This Row],[CNA Hours]],Nurse[[#This Row],[NA TR Hours]],Nurse[[#This Row],[Med Aide/Tech Hours]])</f>
        <v>80.944456521739127</v>
      </c>
      <c r="T59" s="4">
        <v>78.155108695652174</v>
      </c>
      <c r="U59" s="4">
        <v>2.7893478260869564</v>
      </c>
      <c r="V59" s="4">
        <v>0</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29.828804347826086</v>
      </c>
      <c r="X59" s="4">
        <v>6.9945652173913047</v>
      </c>
      <c r="Y59" s="4">
        <v>0</v>
      </c>
      <c r="Z59" s="4">
        <v>0</v>
      </c>
      <c r="AA59" s="4">
        <v>19.559782608695652</v>
      </c>
      <c r="AB59" s="4">
        <v>0</v>
      </c>
      <c r="AC59" s="4">
        <v>3.2744565217391304</v>
      </c>
      <c r="AD59" s="4">
        <v>0</v>
      </c>
      <c r="AE59" s="4">
        <v>0</v>
      </c>
      <c r="AF59" s="1">
        <v>445522</v>
      </c>
      <c r="AG59" s="1">
        <v>4</v>
      </c>
      <c r="AH59"/>
    </row>
    <row r="60" spans="1:34" x14ac:dyDescent="0.25">
      <c r="A60" t="s">
        <v>352</v>
      </c>
      <c r="B60" t="s">
        <v>19</v>
      </c>
      <c r="C60" t="s">
        <v>546</v>
      </c>
      <c r="D60" t="s">
        <v>432</v>
      </c>
      <c r="E60" s="4">
        <v>49.369565217391305</v>
      </c>
      <c r="F60" s="4">
        <f>Nurse[[#This Row],[Total Nurse Staff Hours]]/Nurse[[#This Row],[MDS Census]]</f>
        <v>3.9673051519154554</v>
      </c>
      <c r="G60" s="4">
        <f>Nurse[[#This Row],[Total Direct Care Staff Hours]]/Nurse[[#This Row],[MDS Census]]</f>
        <v>3.6121752531924258</v>
      </c>
      <c r="H60" s="4">
        <f>Nurse[[#This Row],[Total RN Hours (w/ Admin, DON)]]/Nurse[[#This Row],[MDS Census]]</f>
        <v>0.5113386173491854</v>
      </c>
      <c r="I60" s="4">
        <f>Nurse[[#This Row],[RN Hours (excl. Admin, DON)]]/Nurse[[#This Row],[MDS Census]]</f>
        <v>0.25308234258036105</v>
      </c>
      <c r="J60" s="4">
        <f>SUM(Nurse[[#This Row],[RN Hours (excl. Admin, DON)]],Nurse[[#This Row],[RN Admin Hours]],Nurse[[#This Row],[RN DON Hours]],Nurse[[#This Row],[LPN Hours (excl. Admin)]],Nurse[[#This Row],[LPN Admin Hours]],Nurse[[#This Row],[CNA Hours]],Nurse[[#This Row],[NA TR Hours]],Nurse[[#This Row],[Med Aide/Tech Hours]])</f>
        <v>195.8641304347826</v>
      </c>
      <c r="K60" s="4">
        <f>SUM(Nurse[[#This Row],[RN Hours (excl. Admin, DON)]],Nurse[[#This Row],[LPN Hours (excl. Admin)]],Nurse[[#This Row],[CNA Hours]],Nurse[[#This Row],[NA TR Hours]],Nurse[[#This Row],[Med Aide/Tech Hours]])</f>
        <v>178.33152173913041</v>
      </c>
      <c r="L60" s="4">
        <f>SUM(Nurse[[#This Row],[RN Hours (excl. Admin, DON)]],Nurse[[#This Row],[RN Admin Hours]],Nurse[[#This Row],[RN DON Hours]])</f>
        <v>25.244565217391305</v>
      </c>
      <c r="M60" s="4">
        <v>12.494565217391305</v>
      </c>
      <c r="N60" s="4">
        <v>9.0217391304347831</v>
      </c>
      <c r="O60" s="4">
        <v>3.7282608695652173</v>
      </c>
      <c r="P60" s="4">
        <f>SUM(Nurse[[#This Row],[LPN Hours (excl. Admin)]],Nurse[[#This Row],[LPN Admin Hours]])</f>
        <v>62.244565217391305</v>
      </c>
      <c r="Q60" s="4">
        <v>57.461956521739133</v>
      </c>
      <c r="R60" s="4">
        <v>4.7826086956521738</v>
      </c>
      <c r="S60" s="4">
        <f>SUM(Nurse[[#This Row],[CNA Hours]],Nurse[[#This Row],[NA TR Hours]],Nurse[[#This Row],[Med Aide/Tech Hours]])</f>
        <v>108.375</v>
      </c>
      <c r="T60" s="4">
        <v>108.19836956521739</v>
      </c>
      <c r="U60" s="4">
        <v>0.1766304347826087</v>
      </c>
      <c r="V60" s="4">
        <v>0</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7.0652173913043473E-2</v>
      </c>
      <c r="X60" s="4">
        <v>0</v>
      </c>
      <c r="Y60" s="4">
        <v>7.0652173913043473E-2</v>
      </c>
      <c r="Z60" s="4">
        <v>0</v>
      </c>
      <c r="AA60" s="4">
        <v>0</v>
      </c>
      <c r="AB60" s="4">
        <v>0</v>
      </c>
      <c r="AC60" s="4">
        <v>0</v>
      </c>
      <c r="AD60" s="4">
        <v>0</v>
      </c>
      <c r="AE60" s="4">
        <v>0</v>
      </c>
      <c r="AF60" s="1">
        <v>445077</v>
      </c>
      <c r="AG60" s="1">
        <v>4</v>
      </c>
      <c r="AH60"/>
    </row>
    <row r="61" spans="1:34" x14ac:dyDescent="0.25">
      <c r="A61" t="s">
        <v>352</v>
      </c>
      <c r="B61" t="s">
        <v>101</v>
      </c>
      <c r="C61" t="s">
        <v>560</v>
      </c>
      <c r="D61" t="s">
        <v>441</v>
      </c>
      <c r="E61" s="4">
        <v>78.608695652173907</v>
      </c>
      <c r="F61" s="4">
        <f>Nurse[[#This Row],[Total Nurse Staff Hours]]/Nurse[[#This Row],[MDS Census]]</f>
        <v>2.7980890486725669</v>
      </c>
      <c r="G61" s="4">
        <f>Nurse[[#This Row],[Total Direct Care Staff Hours]]/Nurse[[#This Row],[MDS Census]]</f>
        <v>2.5569386061946906</v>
      </c>
      <c r="H61" s="4">
        <f>Nurse[[#This Row],[Total RN Hours (w/ Admin, DON)]]/Nurse[[#This Row],[MDS Census]]</f>
        <v>0.65748064159292063</v>
      </c>
      <c r="I61" s="4">
        <f>Nurse[[#This Row],[RN Hours (excl. Admin, DON)]]/Nurse[[#This Row],[MDS Census]]</f>
        <v>0.41633019911504449</v>
      </c>
      <c r="J61" s="4">
        <f>SUM(Nurse[[#This Row],[RN Hours (excl. Admin, DON)]],Nurse[[#This Row],[RN Admin Hours]],Nurse[[#This Row],[RN DON Hours]],Nurse[[#This Row],[LPN Hours (excl. Admin)]],Nurse[[#This Row],[LPN Admin Hours]],Nurse[[#This Row],[CNA Hours]],Nurse[[#This Row],[NA TR Hours]],Nurse[[#This Row],[Med Aide/Tech Hours]])</f>
        <v>219.95413043478263</v>
      </c>
      <c r="K61" s="4">
        <f>SUM(Nurse[[#This Row],[RN Hours (excl. Admin, DON)]],Nurse[[#This Row],[LPN Hours (excl. Admin)]],Nurse[[#This Row],[CNA Hours]],Nurse[[#This Row],[NA TR Hours]],Nurse[[#This Row],[Med Aide/Tech Hours]])</f>
        <v>200.99760869565219</v>
      </c>
      <c r="L61" s="4">
        <f>SUM(Nurse[[#This Row],[RN Hours (excl. Admin, DON)]],Nurse[[#This Row],[RN Admin Hours]],Nurse[[#This Row],[RN DON Hours]])</f>
        <v>51.683695652173931</v>
      </c>
      <c r="M61" s="4">
        <v>32.727173913043494</v>
      </c>
      <c r="N61" s="4">
        <v>13.217391304347826</v>
      </c>
      <c r="O61" s="4">
        <v>5.7391304347826084</v>
      </c>
      <c r="P61" s="4">
        <f>SUM(Nurse[[#This Row],[LPN Hours (excl. Admin)]],Nurse[[#This Row],[LPN Admin Hours]])</f>
        <v>48.721195652173904</v>
      </c>
      <c r="Q61" s="4">
        <v>48.721195652173904</v>
      </c>
      <c r="R61" s="4">
        <v>0</v>
      </c>
      <c r="S61" s="4">
        <f>SUM(Nurse[[#This Row],[CNA Hours]],Nurse[[#This Row],[NA TR Hours]],Nurse[[#This Row],[Med Aide/Tech Hours]])</f>
        <v>119.54923913043478</v>
      </c>
      <c r="T61" s="4">
        <v>78.781521739130426</v>
      </c>
      <c r="U61" s="4">
        <v>40.767717391304352</v>
      </c>
      <c r="V61" s="4">
        <v>0</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1" s="4">
        <v>0</v>
      </c>
      <c r="Y61" s="4">
        <v>0</v>
      </c>
      <c r="Z61" s="4">
        <v>0</v>
      </c>
      <c r="AA61" s="4">
        <v>0</v>
      </c>
      <c r="AB61" s="4">
        <v>0</v>
      </c>
      <c r="AC61" s="4">
        <v>0</v>
      </c>
      <c r="AD61" s="4">
        <v>0</v>
      </c>
      <c r="AE61" s="4">
        <v>0</v>
      </c>
      <c r="AF61" s="1">
        <v>445237</v>
      </c>
      <c r="AG61" s="1">
        <v>4</v>
      </c>
      <c r="AH61"/>
    </row>
    <row r="62" spans="1:34" x14ac:dyDescent="0.25">
      <c r="A62" t="s">
        <v>352</v>
      </c>
      <c r="B62" t="s">
        <v>61</v>
      </c>
      <c r="C62" t="s">
        <v>508</v>
      </c>
      <c r="D62" t="s">
        <v>405</v>
      </c>
      <c r="E62" s="4">
        <v>101.05434782608695</v>
      </c>
      <c r="F62" s="4">
        <f>Nurse[[#This Row],[Total Nurse Staff Hours]]/Nurse[[#This Row],[MDS Census]]</f>
        <v>2.8105367322792296</v>
      </c>
      <c r="G62" s="4">
        <f>Nurse[[#This Row],[Total Direct Care Staff Hours]]/Nurse[[#This Row],[MDS Census]]</f>
        <v>2.7434183069807458</v>
      </c>
      <c r="H62" s="4">
        <f>Nurse[[#This Row],[Total RN Hours (w/ Admin, DON)]]/Nurse[[#This Row],[MDS Census]]</f>
        <v>0.22606001936108422</v>
      </c>
      <c r="I62" s="4">
        <f>Nurse[[#This Row],[RN Hours (excl. Admin, DON)]]/Nurse[[#This Row],[MDS Census]]</f>
        <v>0.1718489835430784</v>
      </c>
      <c r="J62" s="4">
        <f>SUM(Nurse[[#This Row],[RN Hours (excl. Admin, DON)]],Nurse[[#This Row],[RN Admin Hours]],Nurse[[#This Row],[RN DON Hours]],Nurse[[#This Row],[LPN Hours (excl. Admin)]],Nurse[[#This Row],[LPN Admin Hours]],Nurse[[#This Row],[CNA Hours]],Nurse[[#This Row],[NA TR Hours]],Nurse[[#This Row],[Med Aide/Tech Hours]])</f>
        <v>284.01695652173908</v>
      </c>
      <c r="K62" s="4">
        <f>SUM(Nurse[[#This Row],[RN Hours (excl. Admin, DON)]],Nurse[[#This Row],[LPN Hours (excl. Admin)]],Nurse[[#This Row],[CNA Hours]],Nurse[[#This Row],[NA TR Hours]],Nurse[[#This Row],[Med Aide/Tech Hours]])</f>
        <v>277.23434782608689</v>
      </c>
      <c r="L62" s="4">
        <f>SUM(Nurse[[#This Row],[RN Hours (excl. Admin, DON)]],Nurse[[#This Row],[RN Admin Hours]],Nurse[[#This Row],[RN DON Hours]])</f>
        <v>22.844347826086956</v>
      </c>
      <c r="M62" s="4">
        <v>17.366086956521738</v>
      </c>
      <c r="N62" s="4">
        <v>0</v>
      </c>
      <c r="O62" s="4">
        <v>5.4782608695652177</v>
      </c>
      <c r="P62" s="4">
        <f>SUM(Nurse[[#This Row],[LPN Hours (excl. Admin)]],Nurse[[#This Row],[LPN Admin Hours]])</f>
        <v>103.66163043478258</v>
      </c>
      <c r="Q62" s="4">
        <v>102.35728260869563</v>
      </c>
      <c r="R62" s="4">
        <v>1.3043478260869565</v>
      </c>
      <c r="S62" s="4">
        <f>SUM(Nurse[[#This Row],[CNA Hours]],Nurse[[#This Row],[NA TR Hours]],Nurse[[#This Row],[Med Aide/Tech Hours]])</f>
        <v>157.51097826086954</v>
      </c>
      <c r="T62" s="4">
        <v>121.0890217391304</v>
      </c>
      <c r="U62" s="4">
        <v>36.421956521739119</v>
      </c>
      <c r="V62" s="4">
        <v>0</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97.758369565217379</v>
      </c>
      <c r="X62" s="4">
        <v>2.780217391304348</v>
      </c>
      <c r="Y62" s="4">
        <v>0</v>
      </c>
      <c r="Z62" s="4">
        <v>0</v>
      </c>
      <c r="AA62" s="4">
        <v>46.943260869565208</v>
      </c>
      <c r="AB62" s="4">
        <v>0</v>
      </c>
      <c r="AC62" s="4">
        <v>48.034891304347816</v>
      </c>
      <c r="AD62" s="4">
        <v>0</v>
      </c>
      <c r="AE62" s="4">
        <v>0</v>
      </c>
      <c r="AF62" s="1">
        <v>445157</v>
      </c>
      <c r="AG62" s="1">
        <v>4</v>
      </c>
      <c r="AH62"/>
    </row>
    <row r="63" spans="1:34" x14ac:dyDescent="0.25">
      <c r="A63" t="s">
        <v>352</v>
      </c>
      <c r="B63" t="s">
        <v>16</v>
      </c>
      <c r="C63" t="s">
        <v>544</v>
      </c>
      <c r="D63" t="s">
        <v>421</v>
      </c>
      <c r="E63" s="4">
        <v>65.097826086956516</v>
      </c>
      <c r="F63" s="4">
        <f>Nurse[[#This Row],[Total Nurse Staff Hours]]/Nurse[[#This Row],[MDS Census]]</f>
        <v>4.4760544331274001</v>
      </c>
      <c r="G63" s="4">
        <f>Nurse[[#This Row],[Total Direct Care Staff Hours]]/Nurse[[#This Row],[MDS Census]]</f>
        <v>4.0723142427784262</v>
      </c>
      <c r="H63" s="4">
        <f>Nurse[[#This Row],[Total RN Hours (w/ Admin, DON)]]/Nurse[[#This Row],[MDS Census]]</f>
        <v>1.4768876273167471</v>
      </c>
      <c r="I63" s="4">
        <f>Nurse[[#This Row],[RN Hours (excl. Admin, DON)]]/Nurse[[#This Row],[MDS Census]]</f>
        <v>1.073147436967774</v>
      </c>
      <c r="J63" s="4">
        <f>SUM(Nurse[[#This Row],[RN Hours (excl. Admin, DON)]],Nurse[[#This Row],[RN Admin Hours]],Nurse[[#This Row],[RN DON Hours]],Nurse[[#This Row],[LPN Hours (excl. Admin)]],Nurse[[#This Row],[LPN Admin Hours]],Nurse[[#This Row],[CNA Hours]],Nurse[[#This Row],[NA TR Hours]],Nurse[[#This Row],[Med Aide/Tech Hours]])</f>
        <v>291.38141304347823</v>
      </c>
      <c r="K63" s="4">
        <f>SUM(Nurse[[#This Row],[RN Hours (excl. Admin, DON)]],Nurse[[#This Row],[LPN Hours (excl. Admin)]],Nurse[[#This Row],[CNA Hours]],Nurse[[#This Row],[NA TR Hours]],Nurse[[#This Row],[Med Aide/Tech Hours]])</f>
        <v>265.09880434782599</v>
      </c>
      <c r="L63" s="4">
        <f>SUM(Nurse[[#This Row],[RN Hours (excl. Admin, DON)]],Nurse[[#This Row],[RN Admin Hours]],Nurse[[#This Row],[RN DON Hours]])</f>
        <v>96.14217391304345</v>
      </c>
      <c r="M63" s="4">
        <v>69.859565217391278</v>
      </c>
      <c r="N63" s="4">
        <v>26.282608695652176</v>
      </c>
      <c r="O63" s="4">
        <v>0</v>
      </c>
      <c r="P63" s="4">
        <f>SUM(Nurse[[#This Row],[LPN Hours (excl. Admin)]],Nurse[[#This Row],[LPN Admin Hours]])</f>
        <v>46.29815217391301</v>
      </c>
      <c r="Q63" s="4">
        <v>46.29815217391301</v>
      </c>
      <c r="R63" s="4">
        <v>0</v>
      </c>
      <c r="S63" s="4">
        <f>SUM(Nurse[[#This Row],[CNA Hours]],Nurse[[#This Row],[NA TR Hours]],Nurse[[#This Row],[Med Aide/Tech Hours]])</f>
        <v>148.94108695652173</v>
      </c>
      <c r="T63" s="4">
        <v>148.94108695652173</v>
      </c>
      <c r="U63" s="4">
        <v>0</v>
      </c>
      <c r="V63" s="4">
        <v>0</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5.5869565217391308</v>
      </c>
      <c r="X63" s="4">
        <v>0</v>
      </c>
      <c r="Y63" s="4">
        <v>5.5869565217391308</v>
      </c>
      <c r="Z63" s="4">
        <v>0</v>
      </c>
      <c r="AA63" s="4">
        <v>0</v>
      </c>
      <c r="AB63" s="4">
        <v>0</v>
      </c>
      <c r="AC63" s="4">
        <v>0</v>
      </c>
      <c r="AD63" s="4">
        <v>0</v>
      </c>
      <c r="AE63" s="4">
        <v>0</v>
      </c>
      <c r="AF63" s="1">
        <v>445071</v>
      </c>
      <c r="AG63" s="1">
        <v>4</v>
      </c>
      <c r="AH63"/>
    </row>
    <row r="64" spans="1:34" x14ac:dyDescent="0.25">
      <c r="A64" t="s">
        <v>352</v>
      </c>
      <c r="B64" t="s">
        <v>75</v>
      </c>
      <c r="C64" t="s">
        <v>522</v>
      </c>
      <c r="D64" t="s">
        <v>364</v>
      </c>
      <c r="E64" s="4">
        <v>60.978260869565219</v>
      </c>
      <c r="F64" s="4">
        <f>Nurse[[#This Row],[Total Nurse Staff Hours]]/Nurse[[#This Row],[MDS Census]]</f>
        <v>3.4998057040998223</v>
      </c>
      <c r="G64" s="4">
        <f>Nurse[[#This Row],[Total Direct Care Staff Hours]]/Nurse[[#This Row],[MDS Census]]</f>
        <v>3.3358217468805704</v>
      </c>
      <c r="H64" s="4">
        <f>Nurse[[#This Row],[Total RN Hours (w/ Admin, DON)]]/Nurse[[#This Row],[MDS Census]]</f>
        <v>0.37799108734402848</v>
      </c>
      <c r="I64" s="4">
        <f>Nurse[[#This Row],[RN Hours (excl. Admin, DON)]]/Nurse[[#This Row],[MDS Census]]</f>
        <v>0.25107486631016041</v>
      </c>
      <c r="J64" s="4">
        <f>SUM(Nurse[[#This Row],[RN Hours (excl. Admin, DON)]],Nurse[[#This Row],[RN Admin Hours]],Nurse[[#This Row],[RN DON Hours]],Nurse[[#This Row],[LPN Hours (excl. Admin)]],Nurse[[#This Row],[LPN Admin Hours]],Nurse[[#This Row],[CNA Hours]],Nurse[[#This Row],[NA TR Hours]],Nurse[[#This Row],[Med Aide/Tech Hours]])</f>
        <v>213.41206521739133</v>
      </c>
      <c r="K64" s="4">
        <f>SUM(Nurse[[#This Row],[RN Hours (excl. Admin, DON)]],Nurse[[#This Row],[LPN Hours (excl. Admin)]],Nurse[[#This Row],[CNA Hours]],Nurse[[#This Row],[NA TR Hours]],Nurse[[#This Row],[Med Aide/Tech Hours]])</f>
        <v>203.41260869565218</v>
      </c>
      <c r="L64" s="4">
        <f>SUM(Nurse[[#This Row],[RN Hours (excl. Admin, DON)]],Nurse[[#This Row],[RN Admin Hours]],Nurse[[#This Row],[RN DON Hours]])</f>
        <v>23.049239130434781</v>
      </c>
      <c r="M64" s="4">
        <v>15.310108695652172</v>
      </c>
      <c r="N64" s="4">
        <v>2</v>
      </c>
      <c r="O64" s="4">
        <v>5.7391304347826084</v>
      </c>
      <c r="P64" s="4">
        <f>SUM(Nurse[[#This Row],[LPN Hours (excl. Admin)]],Nurse[[#This Row],[LPN Admin Hours]])</f>
        <v>64.004130434782581</v>
      </c>
      <c r="Q64" s="4">
        <v>61.743804347826064</v>
      </c>
      <c r="R64" s="4">
        <v>2.260326086956522</v>
      </c>
      <c r="S64" s="4">
        <f>SUM(Nurse[[#This Row],[CNA Hours]],Nurse[[#This Row],[NA TR Hours]],Nurse[[#This Row],[Med Aide/Tech Hours]])</f>
        <v>126.35869565217395</v>
      </c>
      <c r="T64" s="4">
        <v>126.35869565217395</v>
      </c>
      <c r="U64" s="4">
        <v>0</v>
      </c>
      <c r="V64" s="4">
        <v>0</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32.461304347826072</v>
      </c>
      <c r="X64" s="4">
        <v>0</v>
      </c>
      <c r="Y64" s="4">
        <v>0</v>
      </c>
      <c r="Z64" s="4">
        <v>0</v>
      </c>
      <c r="AA64" s="4">
        <v>10.339565217391304</v>
      </c>
      <c r="AB64" s="4">
        <v>0</v>
      </c>
      <c r="AC64" s="4">
        <v>22.121739130434772</v>
      </c>
      <c r="AD64" s="4">
        <v>0</v>
      </c>
      <c r="AE64" s="4">
        <v>0</v>
      </c>
      <c r="AF64" s="1">
        <v>445184</v>
      </c>
      <c r="AG64" s="1">
        <v>4</v>
      </c>
      <c r="AH64"/>
    </row>
    <row r="65" spans="1:34" x14ac:dyDescent="0.25">
      <c r="A65" t="s">
        <v>352</v>
      </c>
      <c r="B65" t="s">
        <v>271</v>
      </c>
      <c r="C65" t="s">
        <v>607</v>
      </c>
      <c r="D65" t="s">
        <v>374</v>
      </c>
      <c r="E65" s="4">
        <v>55.260869565217391</v>
      </c>
      <c r="F65" s="4">
        <f>Nurse[[#This Row],[Total Nurse Staff Hours]]/Nurse[[#This Row],[MDS Census]]</f>
        <v>4.7862608182533437</v>
      </c>
      <c r="G65" s="4">
        <f>Nurse[[#This Row],[Total Direct Care Staff Hours]]/Nurse[[#This Row],[MDS Census]]</f>
        <v>4.4932612116443744</v>
      </c>
      <c r="H65" s="4">
        <f>Nurse[[#This Row],[Total RN Hours (w/ Admin, DON)]]/Nurse[[#This Row],[MDS Census]]</f>
        <v>0.51258654602675069</v>
      </c>
      <c r="I65" s="4">
        <f>Nurse[[#This Row],[RN Hours (excl. Admin, DON)]]/Nurse[[#This Row],[MDS Census]]</f>
        <v>0.4124685287175453</v>
      </c>
      <c r="J65" s="4">
        <f>SUM(Nurse[[#This Row],[RN Hours (excl. Admin, DON)]],Nurse[[#This Row],[RN Admin Hours]],Nurse[[#This Row],[RN DON Hours]],Nurse[[#This Row],[LPN Hours (excl. Admin)]],Nurse[[#This Row],[LPN Admin Hours]],Nurse[[#This Row],[CNA Hours]],Nurse[[#This Row],[NA TR Hours]],Nurse[[#This Row],[Med Aide/Tech Hours]])</f>
        <v>264.4929347826087</v>
      </c>
      <c r="K65" s="4">
        <f>SUM(Nurse[[#This Row],[RN Hours (excl. Admin, DON)]],Nurse[[#This Row],[LPN Hours (excl. Admin)]],Nurse[[#This Row],[CNA Hours]],Nurse[[#This Row],[NA TR Hours]],Nurse[[#This Row],[Med Aide/Tech Hours]])</f>
        <v>248.30152173913041</v>
      </c>
      <c r="L65" s="4">
        <f>SUM(Nurse[[#This Row],[RN Hours (excl. Admin, DON)]],Nurse[[#This Row],[RN Admin Hours]],Nurse[[#This Row],[RN DON Hours]])</f>
        <v>28.325978260869569</v>
      </c>
      <c r="M65" s="4">
        <v>22.793369565217393</v>
      </c>
      <c r="N65" s="4">
        <v>0</v>
      </c>
      <c r="O65" s="4">
        <v>5.5326086956521738</v>
      </c>
      <c r="P65" s="4">
        <f>SUM(Nurse[[#This Row],[LPN Hours (excl. Admin)]],Nurse[[#This Row],[LPN Admin Hours]])</f>
        <v>101.30521739130437</v>
      </c>
      <c r="Q65" s="4">
        <v>90.646413043478276</v>
      </c>
      <c r="R65" s="4">
        <v>10.65880434782609</v>
      </c>
      <c r="S65" s="4">
        <f>SUM(Nurse[[#This Row],[CNA Hours]],Nurse[[#This Row],[NA TR Hours]],Nurse[[#This Row],[Med Aide/Tech Hours]])</f>
        <v>134.86173913043476</v>
      </c>
      <c r="T65" s="4">
        <v>134.86173913043476</v>
      </c>
      <c r="U65" s="4">
        <v>0</v>
      </c>
      <c r="V65" s="4">
        <v>0</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72.249239130434773</v>
      </c>
      <c r="X65" s="4">
        <v>0</v>
      </c>
      <c r="Y65" s="4">
        <v>0</v>
      </c>
      <c r="Z65" s="4">
        <v>0</v>
      </c>
      <c r="AA65" s="4">
        <v>18.07021739130435</v>
      </c>
      <c r="AB65" s="4">
        <v>0</v>
      </c>
      <c r="AC65" s="4">
        <v>54.179021739130427</v>
      </c>
      <c r="AD65" s="4">
        <v>0</v>
      </c>
      <c r="AE65" s="4">
        <v>0</v>
      </c>
      <c r="AF65" s="1">
        <v>445495</v>
      </c>
      <c r="AG65" s="1">
        <v>4</v>
      </c>
      <c r="AH65"/>
    </row>
    <row r="66" spans="1:34" x14ac:dyDescent="0.25">
      <c r="A66" t="s">
        <v>352</v>
      </c>
      <c r="B66" t="s">
        <v>199</v>
      </c>
      <c r="C66" t="s">
        <v>472</v>
      </c>
      <c r="D66" t="s">
        <v>425</v>
      </c>
      <c r="E66" s="4">
        <v>94.619565217391298</v>
      </c>
      <c r="F66" s="4">
        <f>Nurse[[#This Row],[Total Nurse Staff Hours]]/Nurse[[#This Row],[MDS Census]]</f>
        <v>3.742875358989088</v>
      </c>
      <c r="G66" s="4">
        <f>Nurse[[#This Row],[Total Direct Care Staff Hours]]/Nurse[[#This Row],[MDS Census]]</f>
        <v>3.6241711659965548</v>
      </c>
      <c r="H66" s="4">
        <f>Nurse[[#This Row],[Total RN Hours (w/ Admin, DON)]]/Nurse[[#This Row],[MDS Census]]</f>
        <v>0.56753819643882841</v>
      </c>
      <c r="I66" s="4">
        <f>Nurse[[#This Row],[RN Hours (excl. Admin, DON)]]/Nurse[[#This Row],[MDS Census]]</f>
        <v>0.5002894887995406</v>
      </c>
      <c r="J66" s="4">
        <f>SUM(Nurse[[#This Row],[RN Hours (excl. Admin, DON)]],Nurse[[#This Row],[RN Admin Hours]],Nurse[[#This Row],[RN DON Hours]],Nurse[[#This Row],[LPN Hours (excl. Admin)]],Nurse[[#This Row],[LPN Admin Hours]],Nurse[[#This Row],[CNA Hours]],Nurse[[#This Row],[NA TR Hours]],Nurse[[#This Row],[Med Aide/Tech Hours]])</f>
        <v>354.14923913043486</v>
      </c>
      <c r="K66" s="4">
        <f>SUM(Nurse[[#This Row],[RN Hours (excl. Admin, DON)]],Nurse[[#This Row],[LPN Hours (excl. Admin)]],Nurse[[#This Row],[CNA Hours]],Nurse[[#This Row],[NA TR Hours]],Nurse[[#This Row],[Med Aide/Tech Hours]])</f>
        <v>342.91750000000008</v>
      </c>
      <c r="L66" s="4">
        <f>SUM(Nurse[[#This Row],[RN Hours (excl. Admin, DON)]],Nurse[[#This Row],[RN Admin Hours]],Nurse[[#This Row],[RN DON Hours]])</f>
        <v>53.700217391304356</v>
      </c>
      <c r="M66" s="4">
        <v>47.337173913043486</v>
      </c>
      <c r="N66" s="4">
        <v>0.71086956521739142</v>
      </c>
      <c r="O66" s="4">
        <v>5.6521739130434785</v>
      </c>
      <c r="P66" s="4">
        <f>SUM(Nurse[[#This Row],[LPN Hours (excl. Admin)]],Nurse[[#This Row],[LPN Admin Hours]])</f>
        <v>119.74152173913045</v>
      </c>
      <c r="Q66" s="4">
        <v>114.87282608695654</v>
      </c>
      <c r="R66" s="4">
        <v>4.868695652173912</v>
      </c>
      <c r="S66" s="4">
        <f>SUM(Nurse[[#This Row],[CNA Hours]],Nurse[[#This Row],[NA TR Hours]],Nurse[[#This Row],[Med Aide/Tech Hours]])</f>
        <v>180.70750000000001</v>
      </c>
      <c r="T66" s="4">
        <v>169.63108695652176</v>
      </c>
      <c r="U66" s="4">
        <v>11.076413043478265</v>
      </c>
      <c r="V66" s="4">
        <v>0</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6" s="4">
        <v>0</v>
      </c>
      <c r="Y66" s="4">
        <v>0</v>
      </c>
      <c r="Z66" s="4">
        <v>0</v>
      </c>
      <c r="AA66" s="4">
        <v>0</v>
      </c>
      <c r="AB66" s="4">
        <v>0</v>
      </c>
      <c r="AC66" s="4">
        <v>0</v>
      </c>
      <c r="AD66" s="4">
        <v>0</v>
      </c>
      <c r="AE66" s="4">
        <v>0</v>
      </c>
      <c r="AF66" s="1">
        <v>445406</v>
      </c>
      <c r="AG66" s="1">
        <v>4</v>
      </c>
      <c r="AH66"/>
    </row>
    <row r="67" spans="1:34" x14ac:dyDescent="0.25">
      <c r="A67" t="s">
        <v>352</v>
      </c>
      <c r="B67" t="s">
        <v>142</v>
      </c>
      <c r="C67" t="s">
        <v>498</v>
      </c>
      <c r="D67" t="s">
        <v>402</v>
      </c>
      <c r="E67" s="4">
        <v>62.032608695652172</v>
      </c>
      <c r="F67" s="4">
        <f>Nurse[[#This Row],[Total Nurse Staff Hours]]/Nurse[[#This Row],[MDS Census]]</f>
        <v>2.9243683196075003</v>
      </c>
      <c r="G67" s="4">
        <f>Nurse[[#This Row],[Total Direct Care Staff Hours]]/Nurse[[#This Row],[MDS Census]]</f>
        <v>2.5988540388995975</v>
      </c>
      <c r="H67" s="4">
        <f>Nurse[[#This Row],[Total RN Hours (w/ Admin, DON)]]/Nurse[[#This Row],[MDS Census]]</f>
        <v>0.55136674259681107</v>
      </c>
      <c r="I67" s="4">
        <f>Nurse[[#This Row],[RN Hours (excl. Admin, DON)]]/Nurse[[#This Row],[MDS Census]]</f>
        <v>0.39296653232871931</v>
      </c>
      <c r="J67" s="4">
        <f>SUM(Nurse[[#This Row],[RN Hours (excl. Admin, DON)]],Nurse[[#This Row],[RN Admin Hours]],Nurse[[#This Row],[RN DON Hours]],Nurse[[#This Row],[LPN Hours (excl. Admin)]],Nurse[[#This Row],[LPN Admin Hours]],Nurse[[#This Row],[CNA Hours]],Nurse[[#This Row],[NA TR Hours]],Nurse[[#This Row],[Med Aide/Tech Hours]])</f>
        <v>181.40619565217395</v>
      </c>
      <c r="K67" s="4">
        <f>SUM(Nurse[[#This Row],[RN Hours (excl. Admin, DON)]],Nurse[[#This Row],[LPN Hours (excl. Admin)]],Nurse[[#This Row],[CNA Hours]],Nurse[[#This Row],[NA TR Hours]],Nurse[[#This Row],[Med Aide/Tech Hours]])</f>
        <v>161.21369565217395</v>
      </c>
      <c r="L67" s="4">
        <f>SUM(Nurse[[#This Row],[RN Hours (excl. Admin, DON)]],Nurse[[#This Row],[RN Admin Hours]],Nurse[[#This Row],[RN DON Hours]])</f>
        <v>34.202717391304354</v>
      </c>
      <c r="M67" s="4">
        <v>24.376739130434792</v>
      </c>
      <c r="N67" s="4">
        <v>4.0868478260869567</v>
      </c>
      <c r="O67" s="4">
        <v>5.7391304347826084</v>
      </c>
      <c r="P67" s="4">
        <f>SUM(Nurse[[#This Row],[LPN Hours (excl. Admin)]],Nurse[[#This Row],[LPN Admin Hours]])</f>
        <v>52.031739130434786</v>
      </c>
      <c r="Q67" s="4">
        <v>41.665217391304353</v>
      </c>
      <c r="R67" s="4">
        <v>10.366521739130434</v>
      </c>
      <c r="S67" s="4">
        <f>SUM(Nurse[[#This Row],[CNA Hours]],Nurse[[#This Row],[NA TR Hours]],Nurse[[#This Row],[Med Aide/Tech Hours]])</f>
        <v>95.171739130434801</v>
      </c>
      <c r="T67" s="4">
        <v>95.171739130434801</v>
      </c>
      <c r="U67" s="4">
        <v>0</v>
      </c>
      <c r="V67" s="4">
        <v>0</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7" s="4">
        <v>0</v>
      </c>
      <c r="Y67" s="4">
        <v>0</v>
      </c>
      <c r="Z67" s="4">
        <v>0</v>
      </c>
      <c r="AA67" s="4">
        <v>0</v>
      </c>
      <c r="AB67" s="4">
        <v>0</v>
      </c>
      <c r="AC67" s="4">
        <v>0</v>
      </c>
      <c r="AD67" s="4">
        <v>0</v>
      </c>
      <c r="AE67" s="4">
        <v>0</v>
      </c>
      <c r="AF67" s="1">
        <v>445297</v>
      </c>
      <c r="AG67" s="1">
        <v>4</v>
      </c>
      <c r="AH67"/>
    </row>
    <row r="68" spans="1:34" x14ac:dyDescent="0.25">
      <c r="A68" t="s">
        <v>352</v>
      </c>
      <c r="B68" t="s">
        <v>90</v>
      </c>
      <c r="C68" t="s">
        <v>456</v>
      </c>
      <c r="D68" t="s">
        <v>374</v>
      </c>
      <c r="E68" s="4">
        <v>129.11956521739131</v>
      </c>
      <c r="F68" s="4">
        <f>Nurse[[#This Row],[Total Nurse Staff Hours]]/Nurse[[#This Row],[MDS Census]]</f>
        <v>3.785903695597272</v>
      </c>
      <c r="G68" s="4">
        <f>Nurse[[#This Row],[Total Direct Care Staff Hours]]/Nurse[[#This Row],[MDS Census]]</f>
        <v>3.5016836434043266</v>
      </c>
      <c r="H68" s="4">
        <f>Nurse[[#This Row],[Total RN Hours (w/ Admin, DON)]]/Nurse[[#This Row],[MDS Census]]</f>
        <v>0.36497179897297749</v>
      </c>
      <c r="I68" s="4">
        <f>Nurse[[#This Row],[RN Hours (excl. Admin, DON)]]/Nurse[[#This Row],[MDS Census]]</f>
        <v>0.23375284114824479</v>
      </c>
      <c r="J68" s="4">
        <f>SUM(Nurse[[#This Row],[RN Hours (excl. Admin, DON)]],Nurse[[#This Row],[RN Admin Hours]],Nurse[[#This Row],[RN DON Hours]],Nurse[[#This Row],[LPN Hours (excl. Admin)]],Nurse[[#This Row],[LPN Admin Hours]],Nurse[[#This Row],[CNA Hours]],Nurse[[#This Row],[NA TR Hours]],Nurse[[#This Row],[Med Aide/Tech Hours]])</f>
        <v>488.83423913043475</v>
      </c>
      <c r="K68" s="4">
        <f>SUM(Nurse[[#This Row],[RN Hours (excl. Admin, DON)]],Nurse[[#This Row],[LPN Hours (excl. Admin)]],Nurse[[#This Row],[CNA Hours]],Nurse[[#This Row],[NA TR Hours]],Nurse[[#This Row],[Med Aide/Tech Hours]])</f>
        <v>452.13586956521738</v>
      </c>
      <c r="L68" s="4">
        <f>SUM(Nurse[[#This Row],[RN Hours (excl. Admin, DON)]],Nurse[[#This Row],[RN Admin Hours]],Nurse[[#This Row],[RN DON Hours]])</f>
        <v>47.125</v>
      </c>
      <c r="M68" s="4">
        <v>30.182065217391305</v>
      </c>
      <c r="N68" s="4">
        <v>11.464673913043478</v>
      </c>
      <c r="O68" s="4">
        <v>5.4782608695652177</v>
      </c>
      <c r="P68" s="4">
        <f>SUM(Nurse[[#This Row],[LPN Hours (excl. Admin)]],Nurse[[#This Row],[LPN Admin Hours]])</f>
        <v>194.14130434782609</v>
      </c>
      <c r="Q68" s="4">
        <v>174.3858695652174</v>
      </c>
      <c r="R68" s="4">
        <v>19.755434782608695</v>
      </c>
      <c r="S68" s="4">
        <f>SUM(Nurse[[#This Row],[CNA Hours]],Nurse[[#This Row],[NA TR Hours]],Nurse[[#This Row],[Med Aide/Tech Hours]])</f>
        <v>247.56793478260869</v>
      </c>
      <c r="T68" s="4">
        <v>247.56793478260869</v>
      </c>
      <c r="U68" s="4">
        <v>0</v>
      </c>
      <c r="V68" s="4">
        <v>0</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194.99456521739131</v>
      </c>
      <c r="X68" s="4">
        <v>0</v>
      </c>
      <c r="Y68" s="4">
        <v>0</v>
      </c>
      <c r="Z68" s="4">
        <v>0</v>
      </c>
      <c r="AA68" s="4">
        <v>77.755434782608702</v>
      </c>
      <c r="AB68" s="4">
        <v>0</v>
      </c>
      <c r="AC68" s="4">
        <v>117.23913043478261</v>
      </c>
      <c r="AD68" s="4">
        <v>0</v>
      </c>
      <c r="AE68" s="4">
        <v>0</v>
      </c>
      <c r="AF68" s="1">
        <v>445218</v>
      </c>
      <c r="AG68" s="1">
        <v>4</v>
      </c>
      <c r="AH68"/>
    </row>
    <row r="69" spans="1:34" x14ac:dyDescent="0.25">
      <c r="A69" t="s">
        <v>352</v>
      </c>
      <c r="B69" t="s">
        <v>130</v>
      </c>
      <c r="C69" t="s">
        <v>507</v>
      </c>
      <c r="D69" t="s">
        <v>373</v>
      </c>
      <c r="E69" s="4">
        <v>89.478260869565219</v>
      </c>
      <c r="F69" s="4">
        <f>Nurse[[#This Row],[Total Nurse Staff Hours]]/Nurse[[#This Row],[MDS Census]]</f>
        <v>2.9365925655976683</v>
      </c>
      <c r="G69" s="4">
        <f>Nurse[[#This Row],[Total Direct Care Staff Hours]]/Nurse[[#This Row],[MDS Census]]</f>
        <v>2.7441727405247818</v>
      </c>
      <c r="H69" s="4">
        <f>Nurse[[#This Row],[Total RN Hours (w/ Admin, DON)]]/Nurse[[#This Row],[MDS Census]]</f>
        <v>0.43862609329446067</v>
      </c>
      <c r="I69" s="4">
        <f>Nurse[[#This Row],[RN Hours (excl. Admin, DON)]]/Nurse[[#This Row],[MDS Census]]</f>
        <v>0.24620626822157435</v>
      </c>
      <c r="J69" s="4">
        <f>SUM(Nurse[[#This Row],[RN Hours (excl. Admin, DON)]],Nurse[[#This Row],[RN Admin Hours]],Nurse[[#This Row],[RN DON Hours]],Nurse[[#This Row],[LPN Hours (excl. Admin)]],Nurse[[#This Row],[LPN Admin Hours]],Nurse[[#This Row],[CNA Hours]],Nurse[[#This Row],[NA TR Hours]],Nurse[[#This Row],[Med Aide/Tech Hours]])</f>
        <v>262.76119565217397</v>
      </c>
      <c r="K69" s="4">
        <f>SUM(Nurse[[#This Row],[RN Hours (excl. Admin, DON)]],Nurse[[#This Row],[LPN Hours (excl. Admin)]],Nurse[[#This Row],[CNA Hours]],Nurse[[#This Row],[NA TR Hours]],Nurse[[#This Row],[Med Aide/Tech Hours]])</f>
        <v>245.54380434782612</v>
      </c>
      <c r="L69" s="4">
        <f>SUM(Nurse[[#This Row],[RN Hours (excl. Admin, DON)]],Nurse[[#This Row],[RN Admin Hours]],Nurse[[#This Row],[RN DON Hours]])</f>
        <v>39.247500000000002</v>
      </c>
      <c r="M69" s="4">
        <v>22.030108695652174</v>
      </c>
      <c r="N69" s="4">
        <v>11.478260869565217</v>
      </c>
      <c r="O69" s="4">
        <v>5.7391304347826084</v>
      </c>
      <c r="P69" s="4">
        <f>SUM(Nurse[[#This Row],[LPN Hours (excl. Admin)]],Nurse[[#This Row],[LPN Admin Hours]])</f>
        <v>91.155108695652203</v>
      </c>
      <c r="Q69" s="4">
        <v>91.155108695652203</v>
      </c>
      <c r="R69" s="4">
        <v>0</v>
      </c>
      <c r="S69" s="4">
        <f>SUM(Nurse[[#This Row],[CNA Hours]],Nurse[[#This Row],[NA TR Hours]],Nurse[[#This Row],[Med Aide/Tech Hours]])</f>
        <v>132.35858695652175</v>
      </c>
      <c r="T69" s="4">
        <v>87.283586956521759</v>
      </c>
      <c r="U69" s="4">
        <v>45.074999999999996</v>
      </c>
      <c r="V69" s="4">
        <v>0</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9" s="4">
        <v>0</v>
      </c>
      <c r="Y69" s="4">
        <v>0</v>
      </c>
      <c r="Z69" s="4">
        <v>0</v>
      </c>
      <c r="AA69" s="4">
        <v>0</v>
      </c>
      <c r="AB69" s="4">
        <v>0</v>
      </c>
      <c r="AC69" s="4">
        <v>0</v>
      </c>
      <c r="AD69" s="4">
        <v>0</v>
      </c>
      <c r="AE69" s="4">
        <v>0</v>
      </c>
      <c r="AF69" s="1">
        <v>445280</v>
      </c>
      <c r="AG69" s="1">
        <v>4</v>
      </c>
      <c r="AH69"/>
    </row>
    <row r="70" spans="1:34" x14ac:dyDescent="0.25">
      <c r="A70" t="s">
        <v>352</v>
      </c>
      <c r="B70" t="s">
        <v>286</v>
      </c>
      <c r="C70" t="s">
        <v>463</v>
      </c>
      <c r="D70" t="s">
        <v>423</v>
      </c>
      <c r="E70" s="4">
        <v>130.65217391304347</v>
      </c>
      <c r="F70" s="4">
        <f>Nurse[[#This Row],[Total Nurse Staff Hours]]/Nurse[[#This Row],[MDS Census]]</f>
        <v>3.6242728785357743</v>
      </c>
      <c r="G70" s="4">
        <f>Nurse[[#This Row],[Total Direct Care Staff Hours]]/Nurse[[#This Row],[MDS Census]]</f>
        <v>3.3383161397670555</v>
      </c>
      <c r="H70" s="4">
        <f>Nurse[[#This Row],[Total RN Hours (w/ Admin, DON)]]/Nurse[[#This Row],[MDS Census]]</f>
        <v>0.4719800332778703</v>
      </c>
      <c r="I70" s="4">
        <f>Nurse[[#This Row],[RN Hours (excl. Admin, DON)]]/Nurse[[#This Row],[MDS Census]]</f>
        <v>0.18602329450915142</v>
      </c>
      <c r="J70" s="4">
        <f>SUM(Nurse[[#This Row],[RN Hours (excl. Admin, DON)]],Nurse[[#This Row],[RN Admin Hours]],Nurse[[#This Row],[RN DON Hours]],Nurse[[#This Row],[LPN Hours (excl. Admin)]],Nurse[[#This Row],[LPN Admin Hours]],Nurse[[#This Row],[CNA Hours]],Nurse[[#This Row],[NA TR Hours]],Nurse[[#This Row],[Med Aide/Tech Hours]])</f>
        <v>473.51913043478265</v>
      </c>
      <c r="K70" s="4">
        <f>SUM(Nurse[[#This Row],[RN Hours (excl. Admin, DON)]],Nurse[[#This Row],[LPN Hours (excl. Admin)]],Nurse[[#This Row],[CNA Hours]],Nurse[[#This Row],[NA TR Hours]],Nurse[[#This Row],[Med Aide/Tech Hours]])</f>
        <v>436.15826086956525</v>
      </c>
      <c r="L70" s="4">
        <f>SUM(Nurse[[#This Row],[RN Hours (excl. Admin, DON)]],Nurse[[#This Row],[RN Admin Hours]],Nurse[[#This Row],[RN DON Hours]])</f>
        <v>61.665217391304353</v>
      </c>
      <c r="M70" s="4">
        <v>24.304347826086957</v>
      </c>
      <c r="N70" s="4">
        <v>31.621739130434786</v>
      </c>
      <c r="O70" s="4">
        <v>5.7391304347826084</v>
      </c>
      <c r="P70" s="4">
        <f>SUM(Nurse[[#This Row],[LPN Hours (excl. Admin)]],Nurse[[#This Row],[LPN Admin Hours]])</f>
        <v>135.59652173913045</v>
      </c>
      <c r="Q70" s="4">
        <v>135.59652173913045</v>
      </c>
      <c r="R70" s="4">
        <v>0</v>
      </c>
      <c r="S70" s="4">
        <f>SUM(Nurse[[#This Row],[CNA Hours]],Nurse[[#This Row],[NA TR Hours]],Nurse[[#This Row],[Med Aide/Tech Hours]])</f>
        <v>276.25739130434783</v>
      </c>
      <c r="T70" s="4">
        <v>276.25739130434783</v>
      </c>
      <c r="U70" s="4">
        <v>0</v>
      </c>
      <c r="V70" s="4">
        <v>0</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76.013586956521749</v>
      </c>
      <c r="X70" s="4">
        <v>2.5217391304347827</v>
      </c>
      <c r="Y70" s="4">
        <v>4.5706521739130439</v>
      </c>
      <c r="Z70" s="4">
        <v>0</v>
      </c>
      <c r="AA70" s="4">
        <v>39.432065217391305</v>
      </c>
      <c r="AB70" s="4">
        <v>0</v>
      </c>
      <c r="AC70" s="4">
        <v>29.489130434782609</v>
      </c>
      <c r="AD70" s="4">
        <v>0</v>
      </c>
      <c r="AE70" s="4">
        <v>0</v>
      </c>
      <c r="AF70" s="1">
        <v>445516</v>
      </c>
      <c r="AG70" s="1">
        <v>4</v>
      </c>
      <c r="AH70"/>
    </row>
    <row r="71" spans="1:34" x14ac:dyDescent="0.25">
      <c r="A71" t="s">
        <v>352</v>
      </c>
      <c r="B71" t="s">
        <v>127</v>
      </c>
      <c r="C71" t="s">
        <v>548</v>
      </c>
      <c r="D71" t="s">
        <v>416</v>
      </c>
      <c r="E71" s="4">
        <v>139.21739130434781</v>
      </c>
      <c r="F71" s="4">
        <f>Nurse[[#This Row],[Total Nurse Staff Hours]]/Nurse[[#This Row],[MDS Census]]</f>
        <v>3.1649960961898813</v>
      </c>
      <c r="G71" s="4">
        <f>Nurse[[#This Row],[Total Direct Care Staff Hours]]/Nurse[[#This Row],[MDS Census]]</f>
        <v>2.9436680199875078</v>
      </c>
      <c r="H71" s="4">
        <f>Nurse[[#This Row],[Total RN Hours (w/ Admin, DON)]]/Nurse[[#This Row],[MDS Census]]</f>
        <v>0.29670674578388512</v>
      </c>
      <c r="I71" s="4">
        <f>Nurse[[#This Row],[RN Hours (excl. Admin, DON)]]/Nurse[[#This Row],[MDS Census]]</f>
        <v>0.14072454715802626</v>
      </c>
      <c r="J71" s="4">
        <f>SUM(Nurse[[#This Row],[RN Hours (excl. Admin, DON)]],Nurse[[#This Row],[RN Admin Hours]],Nurse[[#This Row],[RN DON Hours]],Nurse[[#This Row],[LPN Hours (excl. Admin)]],Nurse[[#This Row],[LPN Admin Hours]],Nurse[[#This Row],[CNA Hours]],Nurse[[#This Row],[NA TR Hours]],Nurse[[#This Row],[Med Aide/Tech Hours]])</f>
        <v>440.62249999999995</v>
      </c>
      <c r="K71" s="4">
        <f>SUM(Nurse[[#This Row],[RN Hours (excl. Admin, DON)]],Nurse[[#This Row],[LPN Hours (excl. Admin)]],Nurse[[#This Row],[CNA Hours]],Nurse[[#This Row],[NA TR Hours]],Nurse[[#This Row],[Med Aide/Tech Hours]])</f>
        <v>409.80978260869563</v>
      </c>
      <c r="L71" s="4">
        <f>SUM(Nurse[[#This Row],[RN Hours (excl. Admin, DON)]],Nurse[[#This Row],[RN Admin Hours]],Nurse[[#This Row],[RN DON Hours]])</f>
        <v>41.306739130434785</v>
      </c>
      <c r="M71" s="4">
        <v>19.591304347826089</v>
      </c>
      <c r="N71" s="4">
        <v>16.585000000000004</v>
      </c>
      <c r="O71" s="4">
        <v>5.1304347826086953</v>
      </c>
      <c r="P71" s="4">
        <f>SUM(Nurse[[#This Row],[LPN Hours (excl. Admin)]],Nurse[[#This Row],[LPN Admin Hours]])</f>
        <v>147.68891304347821</v>
      </c>
      <c r="Q71" s="4">
        <v>138.59163043478256</v>
      </c>
      <c r="R71" s="4">
        <v>9.0972826086956484</v>
      </c>
      <c r="S71" s="4">
        <f>SUM(Nurse[[#This Row],[CNA Hours]],Nurse[[#This Row],[NA TR Hours]],Nurse[[#This Row],[Med Aide/Tech Hours]])</f>
        <v>251.62684782608696</v>
      </c>
      <c r="T71" s="4">
        <v>218.27836956521739</v>
      </c>
      <c r="U71" s="4">
        <v>33.348478260869577</v>
      </c>
      <c r="V71" s="4">
        <v>0</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35.591847826086955</v>
      </c>
      <c r="X71" s="4">
        <v>0</v>
      </c>
      <c r="Y71" s="4">
        <v>0</v>
      </c>
      <c r="Z71" s="4">
        <v>0</v>
      </c>
      <c r="AA71" s="4">
        <v>0.39119565217391306</v>
      </c>
      <c r="AB71" s="4">
        <v>0</v>
      </c>
      <c r="AC71" s="4">
        <v>35.200652173913042</v>
      </c>
      <c r="AD71" s="4">
        <v>0</v>
      </c>
      <c r="AE71" s="4">
        <v>0</v>
      </c>
      <c r="AF71" s="1">
        <v>445276</v>
      </c>
      <c r="AG71" s="1">
        <v>4</v>
      </c>
      <c r="AH71"/>
    </row>
    <row r="72" spans="1:34" x14ac:dyDescent="0.25">
      <c r="A72" t="s">
        <v>352</v>
      </c>
      <c r="B72" t="s">
        <v>299</v>
      </c>
      <c r="C72" t="s">
        <v>459</v>
      </c>
      <c r="D72" t="s">
        <v>427</v>
      </c>
      <c r="E72" s="4">
        <v>47.054347826086953</v>
      </c>
      <c r="F72" s="4">
        <f>Nurse[[#This Row],[Total Nurse Staff Hours]]/Nurse[[#This Row],[MDS Census]]</f>
        <v>3.6041811041811047</v>
      </c>
      <c r="G72" s="4">
        <f>Nurse[[#This Row],[Total Direct Care Staff Hours]]/Nurse[[#This Row],[MDS Census]]</f>
        <v>3.1100138600138605</v>
      </c>
      <c r="H72" s="4">
        <f>Nurse[[#This Row],[Total RN Hours (w/ Admin, DON)]]/Nurse[[#This Row],[MDS Census]]</f>
        <v>0.76582351582351593</v>
      </c>
      <c r="I72" s="4">
        <f>Nurse[[#This Row],[RN Hours (excl. Admin, DON)]]/Nurse[[#This Row],[MDS Census]]</f>
        <v>0.27165627165627165</v>
      </c>
      <c r="J72" s="4">
        <f>SUM(Nurse[[#This Row],[RN Hours (excl. Admin, DON)]],Nurse[[#This Row],[RN Admin Hours]],Nurse[[#This Row],[RN DON Hours]],Nurse[[#This Row],[LPN Hours (excl. Admin)]],Nurse[[#This Row],[LPN Admin Hours]],Nurse[[#This Row],[CNA Hours]],Nurse[[#This Row],[NA TR Hours]],Nurse[[#This Row],[Med Aide/Tech Hours]])</f>
        <v>169.59239130434784</v>
      </c>
      <c r="K72" s="4">
        <f>SUM(Nurse[[#This Row],[RN Hours (excl. Admin, DON)]],Nurse[[#This Row],[LPN Hours (excl. Admin)]],Nurse[[#This Row],[CNA Hours]],Nurse[[#This Row],[NA TR Hours]],Nurse[[#This Row],[Med Aide/Tech Hours]])</f>
        <v>146.3396739130435</v>
      </c>
      <c r="L72" s="4">
        <f>SUM(Nurse[[#This Row],[RN Hours (excl. Admin, DON)]],Nurse[[#This Row],[RN Admin Hours]],Nurse[[#This Row],[RN DON Hours]])</f>
        <v>36.035326086956523</v>
      </c>
      <c r="M72" s="4">
        <v>12.782608695652174</v>
      </c>
      <c r="N72" s="4">
        <v>12.570652173913043</v>
      </c>
      <c r="O72" s="4">
        <v>10.682065217391305</v>
      </c>
      <c r="P72" s="4">
        <f>SUM(Nurse[[#This Row],[LPN Hours (excl. Admin)]],Nurse[[#This Row],[LPN Admin Hours]])</f>
        <v>44.790760869565219</v>
      </c>
      <c r="Q72" s="4">
        <v>44.790760869565219</v>
      </c>
      <c r="R72" s="4">
        <v>0</v>
      </c>
      <c r="S72" s="4">
        <f>SUM(Nurse[[#This Row],[CNA Hours]],Nurse[[#This Row],[NA TR Hours]],Nurse[[#This Row],[Med Aide/Tech Hours]])</f>
        <v>88.766304347826093</v>
      </c>
      <c r="T72" s="4">
        <v>88.766304347826093</v>
      </c>
      <c r="U72" s="4">
        <v>0</v>
      </c>
      <c r="V72" s="4">
        <v>0</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43.211956521739125</v>
      </c>
      <c r="X72" s="4">
        <v>0.57065217391304346</v>
      </c>
      <c r="Y72" s="4">
        <v>0</v>
      </c>
      <c r="Z72" s="4">
        <v>0</v>
      </c>
      <c r="AA72" s="4">
        <v>19.013586956521738</v>
      </c>
      <c r="AB72" s="4">
        <v>0</v>
      </c>
      <c r="AC72" s="4">
        <v>23.627717391304348</v>
      </c>
      <c r="AD72" s="4">
        <v>0</v>
      </c>
      <c r="AE72" s="4">
        <v>0</v>
      </c>
      <c r="AF72" s="1">
        <v>445529</v>
      </c>
      <c r="AG72" s="1">
        <v>4</v>
      </c>
      <c r="AH72"/>
    </row>
    <row r="73" spans="1:34" x14ac:dyDescent="0.25">
      <c r="A73" t="s">
        <v>352</v>
      </c>
      <c r="B73" t="s">
        <v>253</v>
      </c>
      <c r="C73" t="s">
        <v>542</v>
      </c>
      <c r="D73" t="s">
        <v>430</v>
      </c>
      <c r="E73" s="4">
        <v>56.445652173913047</v>
      </c>
      <c r="F73" s="4">
        <f>Nurse[[#This Row],[Total Nurse Staff Hours]]/Nurse[[#This Row],[MDS Census]]</f>
        <v>3.8796957442711344</v>
      </c>
      <c r="G73" s="4">
        <f>Nurse[[#This Row],[Total Direct Care Staff Hours]]/Nurse[[#This Row],[MDS Census]]</f>
        <v>3.6161062969381863</v>
      </c>
      <c r="H73" s="4">
        <f>Nurse[[#This Row],[Total RN Hours (w/ Admin, DON)]]/Nurse[[#This Row],[MDS Census]]</f>
        <v>0.25391103408434434</v>
      </c>
      <c r="I73" s="4">
        <f>Nurse[[#This Row],[RN Hours (excl. Admin, DON)]]/Nurse[[#This Row],[MDS Census]]</f>
        <v>9.9245137685345666E-2</v>
      </c>
      <c r="J73" s="4">
        <f>SUM(Nurse[[#This Row],[RN Hours (excl. Admin, DON)]],Nurse[[#This Row],[RN Admin Hours]],Nurse[[#This Row],[RN DON Hours]],Nurse[[#This Row],[LPN Hours (excl. Admin)]],Nurse[[#This Row],[LPN Admin Hours]],Nurse[[#This Row],[CNA Hours]],Nurse[[#This Row],[NA TR Hours]],Nurse[[#This Row],[Med Aide/Tech Hours]])</f>
        <v>218.99195652173916</v>
      </c>
      <c r="K73" s="4">
        <f>SUM(Nurse[[#This Row],[RN Hours (excl. Admin, DON)]],Nurse[[#This Row],[LPN Hours (excl. Admin)]],Nurse[[#This Row],[CNA Hours]],Nurse[[#This Row],[NA TR Hours]],Nurse[[#This Row],[Med Aide/Tech Hours]])</f>
        <v>204.11347826086958</v>
      </c>
      <c r="L73" s="4">
        <f>SUM(Nurse[[#This Row],[RN Hours (excl. Admin, DON)]],Nurse[[#This Row],[RN Admin Hours]],Nurse[[#This Row],[RN DON Hours]])</f>
        <v>14.33217391304348</v>
      </c>
      <c r="M73" s="4">
        <v>5.6019565217391314</v>
      </c>
      <c r="N73" s="4">
        <v>1.1375</v>
      </c>
      <c r="O73" s="4">
        <v>7.5927173913043475</v>
      </c>
      <c r="P73" s="4">
        <f>SUM(Nurse[[#This Row],[LPN Hours (excl. Admin)]],Nurse[[#This Row],[LPN Admin Hours]])</f>
        <v>77.878695652173917</v>
      </c>
      <c r="Q73" s="4">
        <v>71.730434782608697</v>
      </c>
      <c r="R73" s="4">
        <v>6.1482608695652159</v>
      </c>
      <c r="S73" s="4">
        <f>SUM(Nurse[[#This Row],[CNA Hours]],Nurse[[#This Row],[NA TR Hours]],Nurse[[#This Row],[Med Aide/Tech Hours]])</f>
        <v>126.78108695652178</v>
      </c>
      <c r="T73" s="4">
        <v>124.89358695652177</v>
      </c>
      <c r="U73" s="4">
        <v>1.8875000000000006</v>
      </c>
      <c r="V73" s="4">
        <v>0</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117.14923913043479</v>
      </c>
      <c r="X73" s="4">
        <v>5.4311956521739129</v>
      </c>
      <c r="Y73" s="4">
        <v>0</v>
      </c>
      <c r="Z73" s="4">
        <v>2.1144565217391302</v>
      </c>
      <c r="AA73" s="4">
        <v>42.986847826086958</v>
      </c>
      <c r="AB73" s="4">
        <v>0</v>
      </c>
      <c r="AC73" s="4">
        <v>66.616739130434794</v>
      </c>
      <c r="AD73" s="4">
        <v>0</v>
      </c>
      <c r="AE73" s="4">
        <v>0</v>
      </c>
      <c r="AF73" s="1">
        <v>445477</v>
      </c>
      <c r="AG73" s="1">
        <v>4</v>
      </c>
      <c r="AH73"/>
    </row>
    <row r="74" spans="1:34" x14ac:dyDescent="0.25">
      <c r="A74" t="s">
        <v>352</v>
      </c>
      <c r="B74" t="s">
        <v>60</v>
      </c>
      <c r="C74" t="s">
        <v>554</v>
      </c>
      <c r="D74" t="s">
        <v>421</v>
      </c>
      <c r="E74" s="4">
        <v>84.521739130434781</v>
      </c>
      <c r="F74" s="4">
        <f>Nurse[[#This Row],[Total Nurse Staff Hours]]/Nurse[[#This Row],[MDS Census]]</f>
        <v>2.9446759259259259</v>
      </c>
      <c r="G74" s="4">
        <f>Nurse[[#This Row],[Total Direct Care Staff Hours]]/Nurse[[#This Row],[MDS Census]]</f>
        <v>2.6334259259259261</v>
      </c>
      <c r="H74" s="4">
        <f>Nurse[[#This Row],[Total RN Hours (w/ Admin, DON)]]/Nurse[[#This Row],[MDS Census]]</f>
        <v>0.37339506172839504</v>
      </c>
      <c r="I74" s="4">
        <f>Nurse[[#This Row],[RN Hours (excl. Admin, DON)]]/Nurse[[#This Row],[MDS Census]]</f>
        <v>0.15353137860082305</v>
      </c>
      <c r="J74" s="4">
        <f>SUM(Nurse[[#This Row],[RN Hours (excl. Admin, DON)]],Nurse[[#This Row],[RN Admin Hours]],Nurse[[#This Row],[RN DON Hours]],Nurse[[#This Row],[LPN Hours (excl. Admin)]],Nurse[[#This Row],[LPN Admin Hours]],Nurse[[#This Row],[CNA Hours]],Nurse[[#This Row],[NA TR Hours]],Nurse[[#This Row],[Med Aide/Tech Hours]])</f>
        <v>248.8891304347826</v>
      </c>
      <c r="K74" s="4">
        <f>SUM(Nurse[[#This Row],[RN Hours (excl. Admin, DON)]],Nurse[[#This Row],[LPN Hours (excl. Admin)]],Nurse[[#This Row],[CNA Hours]],Nurse[[#This Row],[NA TR Hours]],Nurse[[#This Row],[Med Aide/Tech Hours]])</f>
        <v>222.58173913043478</v>
      </c>
      <c r="L74" s="4">
        <f>SUM(Nurse[[#This Row],[RN Hours (excl. Admin, DON)]],Nurse[[#This Row],[RN Admin Hours]],Nurse[[#This Row],[RN DON Hours]])</f>
        <v>31.56</v>
      </c>
      <c r="M74" s="4">
        <v>12.976739130434783</v>
      </c>
      <c r="N74" s="4">
        <v>13.626739130434784</v>
      </c>
      <c r="O74" s="4">
        <v>4.9565217391304346</v>
      </c>
      <c r="P74" s="4">
        <f>SUM(Nurse[[#This Row],[LPN Hours (excl. Admin)]],Nurse[[#This Row],[LPN Admin Hours]])</f>
        <v>85.807608695652164</v>
      </c>
      <c r="Q74" s="4">
        <v>78.083478260869555</v>
      </c>
      <c r="R74" s="4">
        <v>7.7241304347826096</v>
      </c>
      <c r="S74" s="4">
        <f>SUM(Nurse[[#This Row],[CNA Hours]],Nurse[[#This Row],[NA TR Hours]],Nurse[[#This Row],[Med Aide/Tech Hours]])</f>
        <v>131.52152173913043</v>
      </c>
      <c r="T74" s="4">
        <v>104.40815217391305</v>
      </c>
      <c r="U74" s="4">
        <v>27.113369565217393</v>
      </c>
      <c r="V74" s="4">
        <v>0</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9.7826086956521729E-2</v>
      </c>
      <c r="X74" s="4">
        <v>1.0869565217391304E-2</v>
      </c>
      <c r="Y74" s="4">
        <v>8.6956521739130432E-2</v>
      </c>
      <c r="Z74" s="4">
        <v>0</v>
      </c>
      <c r="AA74" s="4">
        <v>0</v>
      </c>
      <c r="AB74" s="4">
        <v>0</v>
      </c>
      <c r="AC74" s="4">
        <v>0</v>
      </c>
      <c r="AD74" s="4">
        <v>0</v>
      </c>
      <c r="AE74" s="4">
        <v>0</v>
      </c>
      <c r="AF74" s="1">
        <v>445156</v>
      </c>
      <c r="AG74" s="1">
        <v>4</v>
      </c>
      <c r="AH74"/>
    </row>
    <row r="75" spans="1:34" x14ac:dyDescent="0.25">
      <c r="A75" t="s">
        <v>352</v>
      </c>
      <c r="B75" t="s">
        <v>59</v>
      </c>
      <c r="C75" t="s">
        <v>483</v>
      </c>
      <c r="D75" t="s">
        <v>401</v>
      </c>
      <c r="E75" s="4">
        <v>59.858695652173914</v>
      </c>
      <c r="F75" s="4">
        <f>Nurse[[#This Row],[Total Nurse Staff Hours]]/Nurse[[#This Row],[MDS Census]]</f>
        <v>2.87683675322317</v>
      </c>
      <c r="G75" s="4">
        <f>Nurse[[#This Row],[Total Direct Care Staff Hours]]/Nurse[[#This Row],[MDS Census]]</f>
        <v>2.5647339749409834</v>
      </c>
      <c r="H75" s="4">
        <f>Nurse[[#This Row],[Total RN Hours (w/ Admin, DON)]]/Nurse[[#This Row],[MDS Census]]</f>
        <v>0.50591065916106759</v>
      </c>
      <c r="I75" s="4">
        <f>Nurse[[#This Row],[RN Hours (excl. Admin, DON)]]/Nurse[[#This Row],[MDS Census]]</f>
        <v>0.27493190484837465</v>
      </c>
      <c r="J75" s="4">
        <f>SUM(Nurse[[#This Row],[RN Hours (excl. Admin, DON)]],Nurse[[#This Row],[RN Admin Hours]],Nurse[[#This Row],[RN DON Hours]],Nurse[[#This Row],[LPN Hours (excl. Admin)]],Nurse[[#This Row],[LPN Admin Hours]],Nurse[[#This Row],[CNA Hours]],Nurse[[#This Row],[NA TR Hours]],Nurse[[#This Row],[Med Aide/Tech Hours]])</f>
        <v>172.20369565217388</v>
      </c>
      <c r="K75" s="4">
        <f>SUM(Nurse[[#This Row],[RN Hours (excl. Admin, DON)]],Nurse[[#This Row],[LPN Hours (excl. Admin)]],Nurse[[#This Row],[CNA Hours]],Nurse[[#This Row],[NA TR Hours]],Nurse[[#This Row],[Med Aide/Tech Hours]])</f>
        <v>153.52163043478257</v>
      </c>
      <c r="L75" s="4">
        <f>SUM(Nurse[[#This Row],[RN Hours (excl. Admin, DON)]],Nurse[[#This Row],[RN Admin Hours]],Nurse[[#This Row],[RN DON Hours]])</f>
        <v>30.283152173913034</v>
      </c>
      <c r="M75" s="4">
        <v>16.457065217391296</v>
      </c>
      <c r="N75" s="4">
        <v>8.4347826086956523</v>
      </c>
      <c r="O75" s="4">
        <v>5.3913043478260869</v>
      </c>
      <c r="P75" s="4">
        <f>SUM(Nurse[[#This Row],[LPN Hours (excl. Admin)]],Nurse[[#This Row],[LPN Admin Hours]])</f>
        <v>51.80336956521738</v>
      </c>
      <c r="Q75" s="4">
        <v>46.947391304347818</v>
      </c>
      <c r="R75" s="4">
        <v>4.8559782608695645</v>
      </c>
      <c r="S75" s="4">
        <f>SUM(Nurse[[#This Row],[CNA Hours]],Nurse[[#This Row],[NA TR Hours]],Nurse[[#This Row],[Med Aide/Tech Hours]])</f>
        <v>90.117173913043459</v>
      </c>
      <c r="T75" s="4">
        <v>71.427282608695634</v>
      </c>
      <c r="U75" s="4">
        <v>18.689891304347821</v>
      </c>
      <c r="V75" s="4">
        <v>0</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0.43478260869565216</v>
      </c>
      <c r="X75" s="4">
        <v>0</v>
      </c>
      <c r="Y75" s="4">
        <v>0.43478260869565216</v>
      </c>
      <c r="Z75" s="4">
        <v>0</v>
      </c>
      <c r="AA75" s="4">
        <v>0</v>
      </c>
      <c r="AB75" s="4">
        <v>0</v>
      </c>
      <c r="AC75" s="4">
        <v>0</v>
      </c>
      <c r="AD75" s="4">
        <v>0</v>
      </c>
      <c r="AE75" s="4">
        <v>0</v>
      </c>
      <c r="AF75" s="1">
        <v>445155</v>
      </c>
      <c r="AG75" s="1">
        <v>4</v>
      </c>
      <c r="AH75"/>
    </row>
    <row r="76" spans="1:34" x14ac:dyDescent="0.25">
      <c r="A76" t="s">
        <v>352</v>
      </c>
      <c r="B76" t="s">
        <v>110</v>
      </c>
      <c r="C76" t="s">
        <v>541</v>
      </c>
      <c r="D76" t="s">
        <v>442</v>
      </c>
      <c r="E76" s="4">
        <v>93.815217391304344</v>
      </c>
      <c r="F76" s="4">
        <f>Nurse[[#This Row],[Total Nurse Staff Hours]]/Nurse[[#This Row],[MDS Census]]</f>
        <v>3.1455601900127448</v>
      </c>
      <c r="G76" s="4">
        <f>Nurse[[#This Row],[Total Direct Care Staff Hours]]/Nurse[[#This Row],[MDS Census]]</f>
        <v>2.7807785888077863</v>
      </c>
      <c r="H76" s="4">
        <f>Nurse[[#This Row],[Total RN Hours (w/ Admin, DON)]]/Nurse[[#This Row],[MDS Census]]</f>
        <v>0.36410612906963263</v>
      </c>
      <c r="I76" s="4">
        <f>Nurse[[#This Row],[RN Hours (excl. Admin, DON)]]/Nurse[[#This Row],[MDS Census]]</f>
        <v>0.15690186536901854</v>
      </c>
      <c r="J76" s="4">
        <f>SUM(Nurse[[#This Row],[RN Hours (excl. Admin, DON)]],Nurse[[#This Row],[RN Admin Hours]],Nurse[[#This Row],[RN DON Hours]],Nurse[[#This Row],[LPN Hours (excl. Admin)]],Nurse[[#This Row],[LPN Admin Hours]],Nurse[[#This Row],[CNA Hours]],Nurse[[#This Row],[NA TR Hours]],Nurse[[#This Row],[Med Aide/Tech Hours]])</f>
        <v>295.10141304347826</v>
      </c>
      <c r="K76" s="4">
        <f>SUM(Nurse[[#This Row],[RN Hours (excl. Admin, DON)]],Nurse[[#This Row],[LPN Hours (excl. Admin)]],Nurse[[#This Row],[CNA Hours]],Nurse[[#This Row],[NA TR Hours]],Nurse[[#This Row],[Med Aide/Tech Hours]])</f>
        <v>260.87934782608698</v>
      </c>
      <c r="L76" s="4">
        <f>SUM(Nurse[[#This Row],[RN Hours (excl. Admin, DON)]],Nurse[[#This Row],[RN Admin Hours]],Nurse[[#This Row],[RN DON Hours]])</f>
        <v>34.158695652173904</v>
      </c>
      <c r="M76" s="4">
        <v>14.719782608695642</v>
      </c>
      <c r="N76" s="4">
        <v>14.308478260869567</v>
      </c>
      <c r="O76" s="4">
        <v>5.1304347826086953</v>
      </c>
      <c r="P76" s="4">
        <f>SUM(Nurse[[#This Row],[LPN Hours (excl. Admin)]],Nurse[[#This Row],[LPN Admin Hours]])</f>
        <v>99.274565217391299</v>
      </c>
      <c r="Q76" s="4">
        <v>84.491413043478261</v>
      </c>
      <c r="R76" s="4">
        <v>14.783152173913036</v>
      </c>
      <c r="S76" s="4">
        <f>SUM(Nurse[[#This Row],[CNA Hours]],Nurse[[#This Row],[NA TR Hours]],Nurse[[#This Row],[Med Aide/Tech Hours]])</f>
        <v>161.66815217391306</v>
      </c>
      <c r="T76" s="4">
        <v>113.76119565217394</v>
      </c>
      <c r="U76" s="4">
        <v>47.906956521739126</v>
      </c>
      <c r="V76" s="4">
        <v>0</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0.17391304347826086</v>
      </c>
      <c r="X76" s="4">
        <v>0</v>
      </c>
      <c r="Y76" s="4">
        <v>0.17391304347826086</v>
      </c>
      <c r="Z76" s="4">
        <v>0</v>
      </c>
      <c r="AA76" s="4">
        <v>0</v>
      </c>
      <c r="AB76" s="4">
        <v>0</v>
      </c>
      <c r="AC76" s="4">
        <v>0</v>
      </c>
      <c r="AD76" s="4">
        <v>0</v>
      </c>
      <c r="AE76" s="4">
        <v>0</v>
      </c>
      <c r="AF76" s="1">
        <v>445249</v>
      </c>
      <c r="AG76" s="1">
        <v>4</v>
      </c>
      <c r="AH76"/>
    </row>
    <row r="77" spans="1:34" x14ac:dyDescent="0.25">
      <c r="A77" t="s">
        <v>352</v>
      </c>
      <c r="B77" t="s">
        <v>63</v>
      </c>
      <c r="C77" t="s">
        <v>484</v>
      </c>
      <c r="D77" t="s">
        <v>425</v>
      </c>
      <c r="E77" s="4">
        <v>81.934782608695656</v>
      </c>
      <c r="F77" s="4">
        <f>Nurse[[#This Row],[Total Nurse Staff Hours]]/Nurse[[#This Row],[MDS Census]]</f>
        <v>3.2572870788007431</v>
      </c>
      <c r="G77" s="4">
        <f>Nurse[[#This Row],[Total Direct Care Staff Hours]]/Nurse[[#This Row],[MDS Census]]</f>
        <v>2.9530286548156015</v>
      </c>
      <c r="H77" s="4">
        <f>Nurse[[#This Row],[Total RN Hours (w/ Admin, DON)]]/Nurse[[#This Row],[MDS Census]]</f>
        <v>0.65407004510480216</v>
      </c>
      <c r="I77" s="4">
        <f>Nurse[[#This Row],[RN Hours (excl. Admin, DON)]]/Nurse[[#This Row],[MDS Census]]</f>
        <v>0.35233218360307766</v>
      </c>
      <c r="J77" s="4">
        <f>SUM(Nurse[[#This Row],[RN Hours (excl. Admin, DON)]],Nurse[[#This Row],[RN Admin Hours]],Nurse[[#This Row],[RN DON Hours]],Nurse[[#This Row],[LPN Hours (excl. Admin)]],Nurse[[#This Row],[LPN Admin Hours]],Nurse[[#This Row],[CNA Hours]],Nurse[[#This Row],[NA TR Hours]],Nurse[[#This Row],[Med Aide/Tech Hours]])</f>
        <v>266.88510869565221</v>
      </c>
      <c r="K77" s="4">
        <f>SUM(Nurse[[#This Row],[RN Hours (excl. Admin, DON)]],Nurse[[#This Row],[LPN Hours (excl. Admin)]],Nurse[[#This Row],[CNA Hours]],Nurse[[#This Row],[NA TR Hours]],Nurse[[#This Row],[Med Aide/Tech Hours]])</f>
        <v>241.95576086956527</v>
      </c>
      <c r="L77" s="4">
        <f>SUM(Nurse[[#This Row],[RN Hours (excl. Admin, DON)]],Nurse[[#This Row],[RN Admin Hours]],Nurse[[#This Row],[RN DON Hours]])</f>
        <v>53.591086956521728</v>
      </c>
      <c r="M77" s="4">
        <v>28.868260869565212</v>
      </c>
      <c r="N77" s="4">
        <v>19.33152173913043</v>
      </c>
      <c r="O77" s="4">
        <v>5.3913043478260869</v>
      </c>
      <c r="P77" s="4">
        <f>SUM(Nurse[[#This Row],[LPN Hours (excl. Admin)]],Nurse[[#This Row],[LPN Admin Hours]])</f>
        <v>68.763478260869576</v>
      </c>
      <c r="Q77" s="4">
        <v>68.556956521739139</v>
      </c>
      <c r="R77" s="4">
        <v>0.20652173913043478</v>
      </c>
      <c r="S77" s="4">
        <f>SUM(Nurse[[#This Row],[CNA Hours]],Nurse[[#This Row],[NA TR Hours]],Nurse[[#This Row],[Med Aide/Tech Hours]])</f>
        <v>144.53054347826091</v>
      </c>
      <c r="T77" s="4">
        <v>129.14771739130438</v>
      </c>
      <c r="U77" s="4">
        <v>15.382826086956522</v>
      </c>
      <c r="V77" s="4">
        <v>0</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49.91847826086957</v>
      </c>
      <c r="X77" s="4">
        <v>6.75</v>
      </c>
      <c r="Y77" s="4">
        <v>2.6842391304347823</v>
      </c>
      <c r="Z77" s="4">
        <v>0</v>
      </c>
      <c r="AA77" s="4">
        <v>8.3233695652173907</v>
      </c>
      <c r="AB77" s="4">
        <v>0</v>
      </c>
      <c r="AC77" s="4">
        <v>32.160869565217396</v>
      </c>
      <c r="AD77" s="4">
        <v>0</v>
      </c>
      <c r="AE77" s="4">
        <v>0</v>
      </c>
      <c r="AF77" s="1">
        <v>445160</v>
      </c>
      <c r="AG77" s="1">
        <v>4</v>
      </c>
      <c r="AH77"/>
    </row>
    <row r="78" spans="1:34" x14ac:dyDescent="0.25">
      <c r="A78" t="s">
        <v>352</v>
      </c>
      <c r="B78" t="s">
        <v>71</v>
      </c>
      <c r="C78" t="s">
        <v>466</v>
      </c>
      <c r="D78" t="s">
        <v>393</v>
      </c>
      <c r="E78" s="4">
        <v>98.141304347826093</v>
      </c>
      <c r="F78" s="4">
        <f>Nurse[[#This Row],[Total Nurse Staff Hours]]/Nurse[[#This Row],[MDS Census]]</f>
        <v>2.6183209657769404</v>
      </c>
      <c r="G78" s="4">
        <f>Nurse[[#This Row],[Total Direct Care Staff Hours]]/Nurse[[#This Row],[MDS Census]]</f>
        <v>2.4734101229372016</v>
      </c>
      <c r="H78" s="4">
        <f>Nurse[[#This Row],[Total RN Hours (w/ Admin, DON)]]/Nurse[[#This Row],[MDS Census]]</f>
        <v>0.59984272898438384</v>
      </c>
      <c r="I78" s="4">
        <f>Nurse[[#This Row],[RN Hours (excl. Admin, DON)]]/Nurse[[#This Row],[MDS Census]]</f>
        <v>0.45493188614464525</v>
      </c>
      <c r="J78" s="4">
        <f>SUM(Nurse[[#This Row],[RN Hours (excl. Admin, DON)]],Nurse[[#This Row],[RN Admin Hours]],Nurse[[#This Row],[RN DON Hours]],Nurse[[#This Row],[LPN Hours (excl. Admin)]],Nurse[[#This Row],[LPN Admin Hours]],Nurse[[#This Row],[CNA Hours]],Nurse[[#This Row],[NA TR Hours]],Nurse[[#This Row],[Med Aide/Tech Hours]])</f>
        <v>256.96543478260867</v>
      </c>
      <c r="K78" s="4">
        <f>SUM(Nurse[[#This Row],[RN Hours (excl. Admin, DON)]],Nurse[[#This Row],[LPN Hours (excl. Admin)]],Nurse[[#This Row],[CNA Hours]],Nurse[[#This Row],[NA TR Hours]],Nurse[[#This Row],[Med Aide/Tech Hours]])</f>
        <v>242.74369565217387</v>
      </c>
      <c r="L78" s="4">
        <f>SUM(Nurse[[#This Row],[RN Hours (excl. Admin, DON)]],Nurse[[#This Row],[RN Admin Hours]],Nurse[[#This Row],[RN DON Hours]])</f>
        <v>58.86934782608698</v>
      </c>
      <c r="M78" s="4">
        <v>44.647608695652195</v>
      </c>
      <c r="N78" s="4">
        <v>13.185326086956522</v>
      </c>
      <c r="O78" s="4">
        <v>1.0364130434782608</v>
      </c>
      <c r="P78" s="4">
        <f>SUM(Nurse[[#This Row],[LPN Hours (excl. Admin)]],Nurse[[#This Row],[LPN Admin Hours]])</f>
        <v>71.83141304347825</v>
      </c>
      <c r="Q78" s="4">
        <v>71.83141304347825</v>
      </c>
      <c r="R78" s="4">
        <v>0</v>
      </c>
      <c r="S78" s="4">
        <f>SUM(Nurse[[#This Row],[CNA Hours]],Nurse[[#This Row],[NA TR Hours]],Nurse[[#This Row],[Med Aide/Tech Hours]])</f>
        <v>126.26467391304344</v>
      </c>
      <c r="T78" s="4">
        <v>126.26467391304344</v>
      </c>
      <c r="U78" s="4">
        <v>0</v>
      </c>
      <c r="V78" s="4">
        <v>0</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1.7293478260869564</v>
      </c>
      <c r="X78" s="4">
        <v>0.55163043478260865</v>
      </c>
      <c r="Y78" s="4">
        <v>1.0869565217391304E-2</v>
      </c>
      <c r="Z78" s="4">
        <v>1.0364130434782608</v>
      </c>
      <c r="AA78" s="4">
        <v>0.13043478260869565</v>
      </c>
      <c r="AB78" s="4">
        <v>0</v>
      </c>
      <c r="AC78" s="4">
        <v>0</v>
      </c>
      <c r="AD78" s="4">
        <v>0</v>
      </c>
      <c r="AE78" s="4">
        <v>0</v>
      </c>
      <c r="AF78" s="1">
        <v>445173</v>
      </c>
      <c r="AG78" s="1">
        <v>4</v>
      </c>
      <c r="AH78"/>
    </row>
    <row r="79" spans="1:34" x14ac:dyDescent="0.25">
      <c r="A79" t="s">
        <v>352</v>
      </c>
      <c r="B79" t="s">
        <v>218</v>
      </c>
      <c r="C79" t="s">
        <v>511</v>
      </c>
      <c r="D79" t="s">
        <v>410</v>
      </c>
      <c r="E79" s="4">
        <v>55.826086956521742</v>
      </c>
      <c r="F79" s="4">
        <f>Nurse[[#This Row],[Total Nurse Staff Hours]]/Nurse[[#This Row],[MDS Census]]</f>
        <v>2.977361760124611</v>
      </c>
      <c r="G79" s="4">
        <f>Nurse[[#This Row],[Total Direct Care Staff Hours]]/Nurse[[#This Row],[MDS Census]]</f>
        <v>2.5957418224299067</v>
      </c>
      <c r="H79" s="4">
        <f>Nurse[[#This Row],[Total RN Hours (w/ Admin, DON)]]/Nurse[[#This Row],[MDS Census]]</f>
        <v>0.41525895638629284</v>
      </c>
      <c r="I79" s="4">
        <f>Nurse[[#This Row],[RN Hours (excl. Admin, DON)]]/Nurse[[#This Row],[MDS Census]]</f>
        <v>0.13644275700934583</v>
      </c>
      <c r="J79" s="4">
        <f>SUM(Nurse[[#This Row],[RN Hours (excl. Admin, DON)]],Nurse[[#This Row],[RN Admin Hours]],Nurse[[#This Row],[RN DON Hours]],Nurse[[#This Row],[LPN Hours (excl. Admin)]],Nurse[[#This Row],[LPN Admin Hours]],Nurse[[#This Row],[CNA Hours]],Nurse[[#This Row],[NA TR Hours]],Nurse[[#This Row],[Med Aide/Tech Hours]])</f>
        <v>166.21445652173915</v>
      </c>
      <c r="K79" s="4">
        <f>SUM(Nurse[[#This Row],[RN Hours (excl. Admin, DON)]],Nurse[[#This Row],[LPN Hours (excl. Admin)]],Nurse[[#This Row],[CNA Hours]],Nurse[[#This Row],[NA TR Hours]],Nurse[[#This Row],[Med Aide/Tech Hours]])</f>
        <v>144.91010869565218</v>
      </c>
      <c r="L79" s="4">
        <f>SUM(Nurse[[#This Row],[RN Hours (excl. Admin, DON)]],Nurse[[#This Row],[RN Admin Hours]],Nurse[[#This Row],[RN DON Hours]])</f>
        <v>23.182282608695655</v>
      </c>
      <c r="M79" s="4">
        <v>7.6170652173913069</v>
      </c>
      <c r="N79" s="4">
        <v>9.8260869565217384</v>
      </c>
      <c r="O79" s="4">
        <v>5.7391304347826084</v>
      </c>
      <c r="P79" s="4">
        <f>SUM(Nurse[[#This Row],[LPN Hours (excl. Admin)]],Nurse[[#This Row],[LPN Admin Hours]])</f>
        <v>51.580217391304359</v>
      </c>
      <c r="Q79" s="4">
        <v>45.84108695652175</v>
      </c>
      <c r="R79" s="4">
        <v>5.7391304347826084</v>
      </c>
      <c r="S79" s="4">
        <f>SUM(Nurse[[#This Row],[CNA Hours]],Nurse[[#This Row],[NA TR Hours]],Nurse[[#This Row],[Med Aide/Tech Hours]])</f>
        <v>91.45195652173912</v>
      </c>
      <c r="T79" s="4">
        <v>54.149456521739118</v>
      </c>
      <c r="U79" s="4">
        <v>37.302500000000002</v>
      </c>
      <c r="V79" s="4">
        <v>0</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2.2910869565217391</v>
      </c>
      <c r="X79" s="4">
        <v>0</v>
      </c>
      <c r="Y79" s="4">
        <v>0</v>
      </c>
      <c r="Z79" s="4">
        <v>0</v>
      </c>
      <c r="AA79" s="4">
        <v>2.2910869565217391</v>
      </c>
      <c r="AB79" s="4">
        <v>0</v>
      </c>
      <c r="AC79" s="4">
        <v>0</v>
      </c>
      <c r="AD79" s="4">
        <v>0</v>
      </c>
      <c r="AE79" s="4">
        <v>0</v>
      </c>
      <c r="AF79" s="1">
        <v>445434</v>
      </c>
      <c r="AG79" s="1">
        <v>4</v>
      </c>
      <c r="AH79"/>
    </row>
    <row r="80" spans="1:34" x14ac:dyDescent="0.25">
      <c r="A80" t="s">
        <v>352</v>
      </c>
      <c r="B80" t="s">
        <v>254</v>
      </c>
      <c r="C80" t="s">
        <v>606</v>
      </c>
      <c r="D80" t="s">
        <v>387</v>
      </c>
      <c r="E80" s="4">
        <v>51.489130434782609</v>
      </c>
      <c r="F80" s="4">
        <f>Nurse[[#This Row],[Total Nurse Staff Hours]]/Nurse[[#This Row],[MDS Census]]</f>
        <v>3.3495355710365207</v>
      </c>
      <c r="G80" s="4">
        <f>Nurse[[#This Row],[Total Direct Care Staff Hours]]/Nurse[[#This Row],[MDS Census]]</f>
        <v>2.9998416719442687</v>
      </c>
      <c r="H80" s="4">
        <f>Nurse[[#This Row],[Total RN Hours (w/ Admin, DON)]]/Nurse[[#This Row],[MDS Census]]</f>
        <v>0.45888748152839348</v>
      </c>
      <c r="I80" s="4">
        <f>Nurse[[#This Row],[RN Hours (excl. Admin, DON)]]/Nurse[[#This Row],[MDS Census]]</f>
        <v>0.27549081697276756</v>
      </c>
      <c r="J80" s="4">
        <f>SUM(Nurse[[#This Row],[RN Hours (excl. Admin, DON)]],Nurse[[#This Row],[RN Admin Hours]],Nurse[[#This Row],[RN DON Hours]],Nurse[[#This Row],[LPN Hours (excl. Admin)]],Nurse[[#This Row],[LPN Admin Hours]],Nurse[[#This Row],[CNA Hours]],Nurse[[#This Row],[NA TR Hours]],Nurse[[#This Row],[Med Aide/Tech Hours]])</f>
        <v>172.46467391304347</v>
      </c>
      <c r="K80" s="4">
        <f>SUM(Nurse[[#This Row],[RN Hours (excl. Admin, DON)]],Nurse[[#This Row],[LPN Hours (excl. Admin)]],Nurse[[#This Row],[CNA Hours]],Nurse[[#This Row],[NA TR Hours]],Nurse[[#This Row],[Med Aide/Tech Hours]])</f>
        <v>154.45923913043478</v>
      </c>
      <c r="L80" s="4">
        <f>SUM(Nurse[[#This Row],[RN Hours (excl. Admin, DON)]],Nurse[[#This Row],[RN Admin Hours]],Nurse[[#This Row],[RN DON Hours]])</f>
        <v>23.627717391304348</v>
      </c>
      <c r="M80" s="4">
        <v>14.184782608695652</v>
      </c>
      <c r="N80" s="4">
        <v>9.4429347826086953</v>
      </c>
      <c r="O80" s="4">
        <v>0</v>
      </c>
      <c r="P80" s="4">
        <f>SUM(Nurse[[#This Row],[LPN Hours (excl. Admin)]],Nurse[[#This Row],[LPN Admin Hours]])</f>
        <v>59.293478260869563</v>
      </c>
      <c r="Q80" s="4">
        <v>50.730978260869563</v>
      </c>
      <c r="R80" s="4">
        <v>8.5625</v>
      </c>
      <c r="S80" s="4">
        <f>SUM(Nurse[[#This Row],[CNA Hours]],Nurse[[#This Row],[NA TR Hours]],Nurse[[#This Row],[Med Aide/Tech Hours]])</f>
        <v>89.543478260869563</v>
      </c>
      <c r="T80" s="4">
        <v>89.543478260869563</v>
      </c>
      <c r="U80" s="4">
        <v>0</v>
      </c>
      <c r="V80" s="4">
        <v>0</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0.55978260869565222</v>
      </c>
      <c r="X80" s="4">
        <v>0.55978260869565222</v>
      </c>
      <c r="Y80" s="4">
        <v>0</v>
      </c>
      <c r="Z80" s="4">
        <v>0</v>
      </c>
      <c r="AA80" s="4">
        <v>0</v>
      </c>
      <c r="AB80" s="4">
        <v>0</v>
      </c>
      <c r="AC80" s="4">
        <v>0</v>
      </c>
      <c r="AD80" s="4">
        <v>0</v>
      </c>
      <c r="AE80" s="4">
        <v>0</v>
      </c>
      <c r="AF80" s="1">
        <v>445478</v>
      </c>
      <c r="AG80" s="1">
        <v>4</v>
      </c>
      <c r="AH80"/>
    </row>
    <row r="81" spans="1:34" x14ac:dyDescent="0.25">
      <c r="A81" t="s">
        <v>352</v>
      </c>
      <c r="B81" t="s">
        <v>2</v>
      </c>
      <c r="C81" t="s">
        <v>509</v>
      </c>
      <c r="D81" t="s">
        <v>410</v>
      </c>
      <c r="E81" s="4">
        <v>62.815217391304351</v>
      </c>
      <c r="F81" s="4">
        <f>Nurse[[#This Row],[Total Nurse Staff Hours]]/Nurse[[#This Row],[MDS Census]]</f>
        <v>5.1603789582972839</v>
      </c>
      <c r="G81" s="4">
        <f>Nurse[[#This Row],[Total Direct Care Staff Hours]]/Nurse[[#This Row],[MDS Census]]</f>
        <v>4.7111334140854826</v>
      </c>
      <c r="H81" s="4">
        <f>Nurse[[#This Row],[Total RN Hours (w/ Admin, DON)]]/Nurse[[#This Row],[MDS Census]]</f>
        <v>0.48216127357674332</v>
      </c>
      <c r="I81" s="4">
        <f>Nurse[[#This Row],[RN Hours (excl. Admin, DON)]]/Nurse[[#This Row],[MDS Census]]</f>
        <v>0.20502336044298311</v>
      </c>
      <c r="J81" s="4">
        <f>SUM(Nurse[[#This Row],[RN Hours (excl. Admin, DON)]],Nurse[[#This Row],[RN Admin Hours]],Nurse[[#This Row],[RN DON Hours]],Nurse[[#This Row],[LPN Hours (excl. Admin)]],Nurse[[#This Row],[LPN Admin Hours]],Nurse[[#This Row],[CNA Hours]],Nurse[[#This Row],[NA TR Hours]],Nurse[[#This Row],[Med Aide/Tech Hours]])</f>
        <v>324.15032608695657</v>
      </c>
      <c r="K81" s="4">
        <f>SUM(Nurse[[#This Row],[RN Hours (excl. Admin, DON)]],Nurse[[#This Row],[LPN Hours (excl. Admin)]],Nurse[[#This Row],[CNA Hours]],Nurse[[#This Row],[NA TR Hours]],Nurse[[#This Row],[Med Aide/Tech Hours]])</f>
        <v>295.93086956521745</v>
      </c>
      <c r="L81" s="4">
        <f>SUM(Nurse[[#This Row],[RN Hours (excl. Admin, DON)]],Nurse[[#This Row],[RN Admin Hours]],Nurse[[#This Row],[RN DON Hours]])</f>
        <v>30.287065217391302</v>
      </c>
      <c r="M81" s="4">
        <v>12.878586956521733</v>
      </c>
      <c r="N81" s="4">
        <v>11.658152173913045</v>
      </c>
      <c r="O81" s="4">
        <v>5.7503260869565223</v>
      </c>
      <c r="P81" s="4">
        <f>SUM(Nurse[[#This Row],[LPN Hours (excl. Admin)]],Nurse[[#This Row],[LPN Admin Hours]])</f>
        <v>144.26249999999999</v>
      </c>
      <c r="Q81" s="4">
        <v>133.45152173913041</v>
      </c>
      <c r="R81" s="4">
        <v>10.810978260869561</v>
      </c>
      <c r="S81" s="4">
        <f>SUM(Nurse[[#This Row],[CNA Hours]],Nurse[[#This Row],[NA TR Hours]],Nurse[[#This Row],[Med Aide/Tech Hours]])</f>
        <v>149.60076086956531</v>
      </c>
      <c r="T81" s="4">
        <v>132.60467391304354</v>
      </c>
      <c r="U81" s="4">
        <v>16.996086956521751</v>
      </c>
      <c r="V81" s="4">
        <v>0</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1" s="4">
        <v>0</v>
      </c>
      <c r="Y81" s="4">
        <v>0</v>
      </c>
      <c r="Z81" s="4">
        <v>0</v>
      </c>
      <c r="AA81" s="4">
        <v>0</v>
      </c>
      <c r="AB81" s="4">
        <v>0</v>
      </c>
      <c r="AC81" s="4">
        <v>0</v>
      </c>
      <c r="AD81" s="4">
        <v>0</v>
      </c>
      <c r="AE81" s="4">
        <v>0</v>
      </c>
      <c r="AF81" s="1">
        <v>445468</v>
      </c>
      <c r="AG81" s="1">
        <v>4</v>
      </c>
      <c r="AH81"/>
    </row>
    <row r="82" spans="1:34" x14ac:dyDescent="0.25">
      <c r="A82" t="s">
        <v>352</v>
      </c>
      <c r="B82" t="s">
        <v>156</v>
      </c>
      <c r="C82" t="s">
        <v>536</v>
      </c>
      <c r="D82" t="s">
        <v>434</v>
      </c>
      <c r="E82" s="4">
        <v>51.021739130434781</v>
      </c>
      <c r="F82" s="4">
        <f>Nurse[[#This Row],[Total Nurse Staff Hours]]/Nurse[[#This Row],[MDS Census]]</f>
        <v>3.0963847464848748</v>
      </c>
      <c r="G82" s="4">
        <f>Nurse[[#This Row],[Total Direct Care Staff Hours]]/Nurse[[#This Row],[MDS Census]]</f>
        <v>2.8452087771623353</v>
      </c>
      <c r="H82" s="4">
        <f>Nurse[[#This Row],[Total RN Hours (w/ Admin, DON)]]/Nurse[[#This Row],[MDS Census]]</f>
        <v>0.53480613549211775</v>
      </c>
      <c r="I82" s="4">
        <f>Nurse[[#This Row],[RN Hours (excl. Admin, DON)]]/Nurse[[#This Row],[MDS Census]]</f>
        <v>0.29549850873455491</v>
      </c>
      <c r="J82" s="4">
        <f>SUM(Nurse[[#This Row],[RN Hours (excl. Admin, DON)]],Nurse[[#This Row],[RN Admin Hours]],Nurse[[#This Row],[RN DON Hours]],Nurse[[#This Row],[LPN Hours (excl. Admin)]],Nurse[[#This Row],[LPN Admin Hours]],Nurse[[#This Row],[CNA Hours]],Nurse[[#This Row],[NA TR Hours]],Nurse[[#This Row],[Med Aide/Tech Hours]])</f>
        <v>157.98293478260871</v>
      </c>
      <c r="K82" s="4">
        <f>SUM(Nurse[[#This Row],[RN Hours (excl. Admin, DON)]],Nurse[[#This Row],[LPN Hours (excl. Admin)]],Nurse[[#This Row],[CNA Hours]],Nurse[[#This Row],[NA TR Hours]],Nurse[[#This Row],[Med Aide/Tech Hours]])</f>
        <v>145.16750000000002</v>
      </c>
      <c r="L82" s="4">
        <f>SUM(Nurse[[#This Row],[RN Hours (excl. Admin, DON)]],Nurse[[#This Row],[RN Admin Hours]],Nurse[[#This Row],[RN DON Hours]])</f>
        <v>27.286739130434789</v>
      </c>
      <c r="M82" s="4">
        <v>15.076847826086963</v>
      </c>
      <c r="N82" s="4">
        <v>8.1229347826086968</v>
      </c>
      <c r="O82" s="4">
        <v>4.0869565217391308</v>
      </c>
      <c r="P82" s="4">
        <f>SUM(Nurse[[#This Row],[LPN Hours (excl. Admin)]],Nurse[[#This Row],[LPN Admin Hours]])</f>
        <v>42.565652173913051</v>
      </c>
      <c r="Q82" s="4">
        <v>41.960108695652181</v>
      </c>
      <c r="R82" s="4">
        <v>0.60554347826086963</v>
      </c>
      <c r="S82" s="4">
        <f>SUM(Nurse[[#This Row],[CNA Hours]],Nurse[[#This Row],[NA TR Hours]],Nurse[[#This Row],[Med Aide/Tech Hours]])</f>
        <v>88.130543478260876</v>
      </c>
      <c r="T82" s="4">
        <v>79.6408695652174</v>
      </c>
      <c r="U82" s="4">
        <v>8.4896739130434788</v>
      </c>
      <c r="V82" s="4">
        <v>0</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19.10891304347826</v>
      </c>
      <c r="X82" s="4">
        <v>0</v>
      </c>
      <c r="Y82" s="4">
        <v>0</v>
      </c>
      <c r="Z82" s="4">
        <v>0</v>
      </c>
      <c r="AA82" s="4">
        <v>9.6006521739130424</v>
      </c>
      <c r="AB82" s="4">
        <v>0</v>
      </c>
      <c r="AC82" s="4">
        <v>9.508260869565218</v>
      </c>
      <c r="AD82" s="4">
        <v>0</v>
      </c>
      <c r="AE82" s="4">
        <v>0</v>
      </c>
      <c r="AF82" s="1">
        <v>445321</v>
      </c>
      <c r="AG82" s="1">
        <v>4</v>
      </c>
      <c r="AH82"/>
    </row>
    <row r="83" spans="1:34" x14ac:dyDescent="0.25">
      <c r="A83" t="s">
        <v>352</v>
      </c>
      <c r="B83" t="s">
        <v>155</v>
      </c>
      <c r="C83" t="s">
        <v>466</v>
      </c>
      <c r="D83" t="s">
        <v>393</v>
      </c>
      <c r="E83" s="4">
        <v>49</v>
      </c>
      <c r="F83" s="4">
        <f>Nurse[[#This Row],[Total Nurse Staff Hours]]/Nurse[[#This Row],[MDS Census]]</f>
        <v>2.743815439219166</v>
      </c>
      <c r="G83" s="4">
        <f>Nurse[[#This Row],[Total Direct Care Staff Hours]]/Nurse[[#This Row],[MDS Census]]</f>
        <v>2.593276397515528</v>
      </c>
      <c r="H83" s="4">
        <f>Nurse[[#This Row],[Total RN Hours (w/ Admin, DON)]]/Nurse[[#This Row],[MDS Census]]</f>
        <v>0.25975598935226263</v>
      </c>
      <c r="I83" s="4">
        <f>Nurse[[#This Row],[RN Hours (excl. Admin, DON)]]/Nurse[[#This Row],[MDS Census]]</f>
        <v>0.10921694764862463</v>
      </c>
      <c r="J83" s="4">
        <f>SUM(Nurse[[#This Row],[RN Hours (excl. Admin, DON)]],Nurse[[#This Row],[RN Admin Hours]],Nurse[[#This Row],[RN DON Hours]],Nurse[[#This Row],[LPN Hours (excl. Admin)]],Nurse[[#This Row],[LPN Admin Hours]],Nurse[[#This Row],[CNA Hours]],Nurse[[#This Row],[NA TR Hours]],Nurse[[#This Row],[Med Aide/Tech Hours]])</f>
        <v>134.44695652173914</v>
      </c>
      <c r="K83" s="4">
        <f>SUM(Nurse[[#This Row],[RN Hours (excl. Admin, DON)]],Nurse[[#This Row],[LPN Hours (excl. Admin)]],Nurse[[#This Row],[CNA Hours]],Nurse[[#This Row],[NA TR Hours]],Nurse[[#This Row],[Med Aide/Tech Hours]])</f>
        <v>127.07054347826087</v>
      </c>
      <c r="L83" s="4">
        <f>SUM(Nurse[[#This Row],[RN Hours (excl. Admin, DON)]],Nurse[[#This Row],[RN Admin Hours]],Nurse[[#This Row],[RN DON Hours]])</f>
        <v>12.728043478260869</v>
      </c>
      <c r="M83" s="4">
        <v>5.3516304347826074</v>
      </c>
      <c r="N83" s="4">
        <v>2.5068478260869567</v>
      </c>
      <c r="O83" s="4">
        <v>4.8695652173913047</v>
      </c>
      <c r="P83" s="4">
        <f>SUM(Nurse[[#This Row],[LPN Hours (excl. Admin)]],Nurse[[#This Row],[LPN Admin Hours]])</f>
        <v>49.968369565217401</v>
      </c>
      <c r="Q83" s="4">
        <v>49.968369565217401</v>
      </c>
      <c r="R83" s="4">
        <v>0</v>
      </c>
      <c r="S83" s="4">
        <f>SUM(Nurse[[#This Row],[CNA Hours]],Nurse[[#This Row],[NA TR Hours]],Nurse[[#This Row],[Med Aide/Tech Hours]])</f>
        <v>71.750543478260866</v>
      </c>
      <c r="T83" s="4">
        <v>71.750543478260866</v>
      </c>
      <c r="U83" s="4">
        <v>0</v>
      </c>
      <c r="V83" s="4">
        <v>0</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22.743804347826085</v>
      </c>
      <c r="X83" s="4">
        <v>0</v>
      </c>
      <c r="Y83" s="4">
        <v>0</v>
      </c>
      <c r="Z83" s="4">
        <v>0</v>
      </c>
      <c r="AA83" s="4">
        <v>11.265000000000001</v>
      </c>
      <c r="AB83" s="4">
        <v>0</v>
      </c>
      <c r="AC83" s="4">
        <v>11.478804347826086</v>
      </c>
      <c r="AD83" s="4">
        <v>0</v>
      </c>
      <c r="AE83" s="4">
        <v>0</v>
      </c>
      <c r="AF83" s="1">
        <v>445320</v>
      </c>
      <c r="AG83" s="1">
        <v>4</v>
      </c>
      <c r="AH83"/>
    </row>
    <row r="84" spans="1:34" x14ac:dyDescent="0.25">
      <c r="A84" t="s">
        <v>352</v>
      </c>
      <c r="B84" t="s">
        <v>154</v>
      </c>
      <c r="C84" t="s">
        <v>505</v>
      </c>
      <c r="D84" t="s">
        <v>361</v>
      </c>
      <c r="E84" s="4">
        <v>59.880434782608695</v>
      </c>
      <c r="F84" s="4">
        <f>Nurse[[#This Row],[Total Nurse Staff Hours]]/Nurse[[#This Row],[MDS Census]]</f>
        <v>3.0847322563078596</v>
      </c>
      <c r="G84" s="4">
        <f>Nurse[[#This Row],[Total Direct Care Staff Hours]]/Nurse[[#This Row],[MDS Census]]</f>
        <v>2.7892249047013977</v>
      </c>
      <c r="H84" s="4">
        <f>Nurse[[#This Row],[Total RN Hours (w/ Admin, DON)]]/Nurse[[#This Row],[MDS Census]]</f>
        <v>0.48259756761662742</v>
      </c>
      <c r="I84" s="4">
        <f>Nurse[[#This Row],[RN Hours (excl. Admin, DON)]]/Nurse[[#This Row],[MDS Census]]</f>
        <v>0.37949355599927398</v>
      </c>
      <c r="J84" s="4">
        <f>SUM(Nurse[[#This Row],[RN Hours (excl. Admin, DON)]],Nurse[[#This Row],[RN Admin Hours]],Nurse[[#This Row],[RN DON Hours]],Nurse[[#This Row],[LPN Hours (excl. Admin)]],Nurse[[#This Row],[LPN Admin Hours]],Nurse[[#This Row],[CNA Hours]],Nurse[[#This Row],[NA TR Hours]],Nurse[[#This Row],[Med Aide/Tech Hours]])</f>
        <v>184.71510869565216</v>
      </c>
      <c r="K84" s="4">
        <f>SUM(Nurse[[#This Row],[RN Hours (excl. Admin, DON)]],Nurse[[#This Row],[LPN Hours (excl. Admin)]],Nurse[[#This Row],[CNA Hours]],Nurse[[#This Row],[NA TR Hours]],Nurse[[#This Row],[Med Aide/Tech Hours]])</f>
        <v>167.02</v>
      </c>
      <c r="L84" s="4">
        <f>SUM(Nurse[[#This Row],[RN Hours (excl. Admin, DON)]],Nurse[[#This Row],[RN Admin Hours]],Nurse[[#This Row],[RN DON Hours]])</f>
        <v>28.898152173913047</v>
      </c>
      <c r="M84" s="4">
        <v>22.724239130434785</v>
      </c>
      <c r="N84" s="4">
        <v>0</v>
      </c>
      <c r="O84" s="4">
        <v>6.1739130434782608</v>
      </c>
      <c r="P84" s="4">
        <f>SUM(Nurse[[#This Row],[LPN Hours (excl. Admin)]],Nurse[[#This Row],[LPN Admin Hours]])</f>
        <v>66.194130434782608</v>
      </c>
      <c r="Q84" s="4">
        <v>54.672934782608692</v>
      </c>
      <c r="R84" s="4">
        <v>11.521195652173915</v>
      </c>
      <c r="S84" s="4">
        <f>SUM(Nurse[[#This Row],[CNA Hours]],Nurse[[#This Row],[NA TR Hours]],Nurse[[#This Row],[Med Aide/Tech Hours]])</f>
        <v>89.622826086956536</v>
      </c>
      <c r="T84" s="4">
        <v>88.698695652173924</v>
      </c>
      <c r="U84" s="4">
        <v>0.9241304347826087</v>
      </c>
      <c r="V84" s="4">
        <v>0</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30.578913043478256</v>
      </c>
      <c r="X84" s="4">
        <v>2.9495652173913043</v>
      </c>
      <c r="Y84" s="4">
        <v>0</v>
      </c>
      <c r="Z84" s="4">
        <v>0</v>
      </c>
      <c r="AA84" s="4">
        <v>13.391521739130432</v>
      </c>
      <c r="AB84" s="4">
        <v>0</v>
      </c>
      <c r="AC84" s="4">
        <v>14.23782608695652</v>
      </c>
      <c r="AD84" s="4">
        <v>0</v>
      </c>
      <c r="AE84" s="4">
        <v>0</v>
      </c>
      <c r="AF84" s="1">
        <v>445319</v>
      </c>
      <c r="AG84" s="1">
        <v>4</v>
      </c>
      <c r="AH84"/>
    </row>
    <row r="85" spans="1:34" x14ac:dyDescent="0.25">
      <c r="A85" t="s">
        <v>352</v>
      </c>
      <c r="B85" t="s">
        <v>137</v>
      </c>
      <c r="C85" t="s">
        <v>546</v>
      </c>
      <c r="D85" t="s">
        <v>432</v>
      </c>
      <c r="E85" s="4">
        <v>81.597826086956516</v>
      </c>
      <c r="F85" s="4">
        <f>Nurse[[#This Row],[Total Nurse Staff Hours]]/Nurse[[#This Row],[MDS Census]]</f>
        <v>3.4129146130278407</v>
      </c>
      <c r="G85" s="4">
        <f>Nurse[[#This Row],[Total Direct Care Staff Hours]]/Nurse[[#This Row],[MDS Census]]</f>
        <v>3.3931330757959239</v>
      </c>
      <c r="H85" s="4">
        <f>Nurse[[#This Row],[Total RN Hours (w/ Admin, DON)]]/Nurse[[#This Row],[MDS Census]]</f>
        <v>0.8400159850805915</v>
      </c>
      <c r="I85" s="4">
        <f>Nurse[[#This Row],[RN Hours (excl. Admin, DON)]]/Nurse[[#This Row],[MDS Census]]</f>
        <v>0.8400159850805915</v>
      </c>
      <c r="J85" s="4">
        <f>SUM(Nurse[[#This Row],[RN Hours (excl. Admin, DON)]],Nurse[[#This Row],[RN Admin Hours]],Nurse[[#This Row],[RN DON Hours]],Nurse[[#This Row],[LPN Hours (excl. Admin)]],Nurse[[#This Row],[LPN Admin Hours]],Nurse[[#This Row],[CNA Hours]],Nurse[[#This Row],[NA TR Hours]],Nurse[[#This Row],[Med Aide/Tech Hours]])</f>
        <v>278.48641304347825</v>
      </c>
      <c r="K85" s="4">
        <f>SUM(Nurse[[#This Row],[RN Hours (excl. Admin, DON)]],Nurse[[#This Row],[LPN Hours (excl. Admin)]],Nurse[[#This Row],[CNA Hours]],Nurse[[#This Row],[NA TR Hours]],Nurse[[#This Row],[Med Aide/Tech Hours]])</f>
        <v>276.87228260869563</v>
      </c>
      <c r="L85" s="4">
        <f>SUM(Nurse[[#This Row],[RN Hours (excl. Admin, DON)]],Nurse[[#This Row],[RN Admin Hours]],Nurse[[#This Row],[RN DON Hours]])</f>
        <v>68.543478260869563</v>
      </c>
      <c r="M85" s="4">
        <v>68.543478260869563</v>
      </c>
      <c r="N85" s="4">
        <v>0</v>
      </c>
      <c r="O85" s="4">
        <v>0</v>
      </c>
      <c r="P85" s="4">
        <f>SUM(Nurse[[#This Row],[LPN Hours (excl. Admin)]],Nurse[[#This Row],[LPN Admin Hours]])</f>
        <v>52.894021739130437</v>
      </c>
      <c r="Q85" s="4">
        <v>51.279891304347828</v>
      </c>
      <c r="R85" s="4">
        <v>1.6141304347826086</v>
      </c>
      <c r="S85" s="4">
        <f>SUM(Nurse[[#This Row],[CNA Hours]],Nurse[[#This Row],[NA TR Hours]],Nurse[[#This Row],[Med Aide/Tech Hours]])</f>
        <v>157.04891304347825</v>
      </c>
      <c r="T85" s="4">
        <v>157.04891304347825</v>
      </c>
      <c r="U85" s="4">
        <v>0</v>
      </c>
      <c r="V85" s="4">
        <v>0</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5" s="4">
        <v>0</v>
      </c>
      <c r="Y85" s="4">
        <v>0</v>
      </c>
      <c r="Z85" s="4">
        <v>0</v>
      </c>
      <c r="AA85" s="4">
        <v>0</v>
      </c>
      <c r="AB85" s="4">
        <v>0</v>
      </c>
      <c r="AC85" s="4">
        <v>0</v>
      </c>
      <c r="AD85" s="4">
        <v>0</v>
      </c>
      <c r="AE85" s="4">
        <v>0</v>
      </c>
      <c r="AF85" s="1">
        <v>445291</v>
      </c>
      <c r="AG85" s="1">
        <v>4</v>
      </c>
      <c r="AH85"/>
    </row>
    <row r="86" spans="1:34" x14ac:dyDescent="0.25">
      <c r="A86" t="s">
        <v>352</v>
      </c>
      <c r="B86" t="s">
        <v>207</v>
      </c>
      <c r="C86" t="s">
        <v>567</v>
      </c>
      <c r="D86" t="s">
        <v>433</v>
      </c>
      <c r="E86" s="4">
        <v>63.510869565217391</v>
      </c>
      <c r="F86" s="4">
        <f>Nurse[[#This Row],[Total Nurse Staff Hours]]/Nurse[[#This Row],[MDS Census]]</f>
        <v>3.5593393804552456</v>
      </c>
      <c r="G86" s="4">
        <f>Nurse[[#This Row],[Total Direct Care Staff Hours]]/Nurse[[#This Row],[MDS Census]]</f>
        <v>3.3737754578127674</v>
      </c>
      <c r="H86" s="4">
        <f>Nurse[[#This Row],[Total RN Hours (w/ Admin, DON)]]/Nurse[[#This Row],[MDS Census]]</f>
        <v>0.56972103371555705</v>
      </c>
      <c r="I86" s="4">
        <f>Nurse[[#This Row],[RN Hours (excl. Admin, DON)]]/Nurse[[#This Row],[MDS Census]]</f>
        <v>0.41402190655485199</v>
      </c>
      <c r="J86" s="4">
        <f>SUM(Nurse[[#This Row],[RN Hours (excl. Admin, DON)]],Nurse[[#This Row],[RN Admin Hours]],Nurse[[#This Row],[RN DON Hours]],Nurse[[#This Row],[LPN Hours (excl. Admin)]],Nurse[[#This Row],[LPN Admin Hours]],Nurse[[#This Row],[CNA Hours]],Nurse[[#This Row],[NA TR Hours]],Nurse[[#This Row],[Med Aide/Tech Hours]])</f>
        <v>226.05673913043478</v>
      </c>
      <c r="K86" s="4">
        <f>SUM(Nurse[[#This Row],[RN Hours (excl. Admin, DON)]],Nurse[[#This Row],[LPN Hours (excl. Admin)]],Nurse[[#This Row],[CNA Hours]],Nurse[[#This Row],[NA TR Hours]],Nurse[[#This Row],[Med Aide/Tech Hours]])</f>
        <v>214.27141304347825</v>
      </c>
      <c r="L86" s="4">
        <f>SUM(Nurse[[#This Row],[RN Hours (excl. Admin, DON)]],Nurse[[#This Row],[RN Admin Hours]],Nurse[[#This Row],[RN DON Hours]])</f>
        <v>36.183478260869563</v>
      </c>
      <c r="M86" s="4">
        <v>26.294891304347829</v>
      </c>
      <c r="N86" s="4">
        <v>4.7581521739130439</v>
      </c>
      <c r="O86" s="4">
        <v>5.1304347826086953</v>
      </c>
      <c r="P86" s="4">
        <f>SUM(Nurse[[#This Row],[LPN Hours (excl. Admin)]],Nurse[[#This Row],[LPN Admin Hours]])</f>
        <v>51.173913043478258</v>
      </c>
      <c r="Q86" s="4">
        <v>49.277173913043477</v>
      </c>
      <c r="R86" s="4">
        <v>1.8967391304347827</v>
      </c>
      <c r="S86" s="4">
        <f>SUM(Nurse[[#This Row],[CNA Hours]],Nurse[[#This Row],[NA TR Hours]],Nurse[[#This Row],[Med Aide/Tech Hours]])</f>
        <v>138.69934782608695</v>
      </c>
      <c r="T86" s="4">
        <v>138.69934782608695</v>
      </c>
      <c r="U86" s="4">
        <v>0</v>
      </c>
      <c r="V86" s="4">
        <v>0</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15.806630434782601</v>
      </c>
      <c r="X86" s="4">
        <v>0.52586956521739137</v>
      </c>
      <c r="Y86" s="4">
        <v>0</v>
      </c>
      <c r="Z86" s="4">
        <v>0</v>
      </c>
      <c r="AA86" s="4">
        <v>0</v>
      </c>
      <c r="AB86" s="4">
        <v>0</v>
      </c>
      <c r="AC86" s="4">
        <v>15.28076086956521</v>
      </c>
      <c r="AD86" s="4">
        <v>0</v>
      </c>
      <c r="AE86" s="4">
        <v>0</v>
      </c>
      <c r="AF86" s="1">
        <v>445422</v>
      </c>
      <c r="AG86" s="1">
        <v>4</v>
      </c>
      <c r="AH86"/>
    </row>
    <row r="87" spans="1:34" x14ac:dyDescent="0.25">
      <c r="A87" t="s">
        <v>352</v>
      </c>
      <c r="B87" t="s">
        <v>135</v>
      </c>
      <c r="C87" t="s">
        <v>6</v>
      </c>
      <c r="D87" t="s">
        <v>379</v>
      </c>
      <c r="E87" s="4">
        <v>71.760869565217391</v>
      </c>
      <c r="F87" s="4">
        <f>Nurse[[#This Row],[Total Nurse Staff Hours]]/Nurse[[#This Row],[MDS Census]]</f>
        <v>2.8016161769160859</v>
      </c>
      <c r="G87" s="4">
        <f>Nurse[[#This Row],[Total Direct Care Staff Hours]]/Nurse[[#This Row],[MDS Census]]</f>
        <v>2.5249318388367161</v>
      </c>
      <c r="H87" s="4">
        <f>Nurse[[#This Row],[Total RN Hours (w/ Admin, DON)]]/Nurse[[#This Row],[MDS Census]]</f>
        <v>0.55644653135413513</v>
      </c>
      <c r="I87" s="4">
        <f>Nurse[[#This Row],[RN Hours (excl. Admin, DON)]]/Nurse[[#This Row],[MDS Census]]</f>
        <v>0.3375446834292638</v>
      </c>
      <c r="J87" s="4">
        <f>SUM(Nurse[[#This Row],[RN Hours (excl. Admin, DON)]],Nurse[[#This Row],[RN Admin Hours]],Nurse[[#This Row],[RN DON Hours]],Nurse[[#This Row],[LPN Hours (excl. Admin)]],Nurse[[#This Row],[LPN Admin Hours]],Nurse[[#This Row],[CNA Hours]],Nurse[[#This Row],[NA TR Hours]],Nurse[[#This Row],[Med Aide/Tech Hours]])</f>
        <v>201.04641304347825</v>
      </c>
      <c r="K87" s="4">
        <f>SUM(Nurse[[#This Row],[RN Hours (excl. Admin, DON)]],Nurse[[#This Row],[LPN Hours (excl. Admin)]],Nurse[[#This Row],[CNA Hours]],Nurse[[#This Row],[NA TR Hours]],Nurse[[#This Row],[Med Aide/Tech Hours]])</f>
        <v>181.19130434782608</v>
      </c>
      <c r="L87" s="4">
        <f>SUM(Nurse[[#This Row],[RN Hours (excl. Admin, DON)]],Nurse[[#This Row],[RN Admin Hours]],Nurse[[#This Row],[RN DON Hours]])</f>
        <v>39.931086956521739</v>
      </c>
      <c r="M87" s="4">
        <v>24.222499999999997</v>
      </c>
      <c r="N87" s="4">
        <v>9.9694565217391329</v>
      </c>
      <c r="O87" s="4">
        <v>5.7391304347826084</v>
      </c>
      <c r="P87" s="4">
        <f>SUM(Nurse[[#This Row],[LPN Hours (excl. Admin)]],Nurse[[#This Row],[LPN Admin Hours]])</f>
        <v>54.488260869565217</v>
      </c>
      <c r="Q87" s="4">
        <v>50.341739130434782</v>
      </c>
      <c r="R87" s="4">
        <v>4.1465217391304359</v>
      </c>
      <c r="S87" s="4">
        <f>SUM(Nurse[[#This Row],[CNA Hours]],Nurse[[#This Row],[NA TR Hours]],Nurse[[#This Row],[Med Aide/Tech Hours]])</f>
        <v>106.6270652173913</v>
      </c>
      <c r="T87" s="4">
        <v>97.645543478260862</v>
      </c>
      <c r="U87" s="4">
        <v>0</v>
      </c>
      <c r="V87" s="4">
        <v>8.9815217391304358</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7" s="4">
        <v>0</v>
      </c>
      <c r="Y87" s="4">
        <v>0</v>
      </c>
      <c r="Z87" s="4">
        <v>0</v>
      </c>
      <c r="AA87" s="4">
        <v>0</v>
      </c>
      <c r="AB87" s="4">
        <v>0</v>
      </c>
      <c r="AC87" s="4">
        <v>0</v>
      </c>
      <c r="AD87" s="4">
        <v>0</v>
      </c>
      <c r="AE87" s="4">
        <v>0</v>
      </c>
      <c r="AF87" s="1">
        <v>445286</v>
      </c>
      <c r="AG87" s="1">
        <v>4</v>
      </c>
      <c r="AH87"/>
    </row>
    <row r="88" spans="1:34" x14ac:dyDescent="0.25">
      <c r="A88" t="s">
        <v>352</v>
      </c>
      <c r="B88" t="s">
        <v>108</v>
      </c>
      <c r="C88" t="s">
        <v>6</v>
      </c>
      <c r="D88" t="s">
        <v>379</v>
      </c>
      <c r="E88" s="4">
        <v>108.66304347826087</v>
      </c>
      <c r="F88" s="4">
        <f>Nurse[[#This Row],[Total Nurse Staff Hours]]/Nurse[[#This Row],[MDS Census]]</f>
        <v>3.2847684305291582</v>
      </c>
      <c r="G88" s="4">
        <f>Nurse[[#This Row],[Total Direct Care Staff Hours]]/Nurse[[#This Row],[MDS Census]]</f>
        <v>3.0489186756026805</v>
      </c>
      <c r="H88" s="4">
        <f>Nurse[[#This Row],[Total RN Hours (w/ Admin, DON)]]/Nurse[[#This Row],[MDS Census]]</f>
        <v>0.41656196859057715</v>
      </c>
      <c r="I88" s="4">
        <f>Nurse[[#This Row],[RN Hours (excl. Admin, DON)]]/Nurse[[#This Row],[MDS Census]]</f>
        <v>0.27487346203861163</v>
      </c>
      <c r="J88" s="4">
        <f>SUM(Nurse[[#This Row],[RN Hours (excl. Admin, DON)]],Nurse[[#This Row],[RN Admin Hours]],Nurse[[#This Row],[RN DON Hours]],Nurse[[#This Row],[LPN Hours (excl. Admin)]],Nurse[[#This Row],[LPN Admin Hours]],Nurse[[#This Row],[CNA Hours]],Nurse[[#This Row],[NA TR Hours]],Nurse[[#This Row],[Med Aide/Tech Hours]])</f>
        <v>356.93293478260864</v>
      </c>
      <c r="K88" s="4">
        <f>SUM(Nurse[[#This Row],[RN Hours (excl. Admin, DON)]],Nurse[[#This Row],[LPN Hours (excl. Admin)]],Nurse[[#This Row],[CNA Hours]],Nurse[[#This Row],[NA TR Hours]],Nurse[[#This Row],[Med Aide/Tech Hours]])</f>
        <v>331.30478260869563</v>
      </c>
      <c r="L88" s="4">
        <f>SUM(Nurse[[#This Row],[RN Hours (excl. Admin, DON)]],Nurse[[#This Row],[RN Admin Hours]],Nurse[[#This Row],[RN DON Hours]])</f>
        <v>45.264891304347827</v>
      </c>
      <c r="M88" s="4">
        <v>29.868586956521742</v>
      </c>
      <c r="N88" s="4">
        <v>9.6517391304347822</v>
      </c>
      <c r="O88" s="4">
        <v>5.7445652173913047</v>
      </c>
      <c r="P88" s="4">
        <f>SUM(Nurse[[#This Row],[LPN Hours (excl. Admin)]],Nurse[[#This Row],[LPN Admin Hours]])</f>
        <v>137.34782608695647</v>
      </c>
      <c r="Q88" s="4">
        <v>127.11597826086953</v>
      </c>
      <c r="R88" s="4">
        <v>10.231847826086957</v>
      </c>
      <c r="S88" s="4">
        <f>SUM(Nurse[[#This Row],[CNA Hours]],Nurse[[#This Row],[NA TR Hours]],Nurse[[#This Row],[Med Aide/Tech Hours]])</f>
        <v>174.32021739130437</v>
      </c>
      <c r="T88" s="4">
        <v>174.32021739130437</v>
      </c>
      <c r="U88" s="4">
        <v>0</v>
      </c>
      <c r="V88" s="4">
        <v>0</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10.82663043478261</v>
      </c>
      <c r="X88" s="4">
        <v>0</v>
      </c>
      <c r="Y88" s="4">
        <v>0</v>
      </c>
      <c r="Z88" s="4">
        <v>0</v>
      </c>
      <c r="AA88" s="4">
        <v>3.2518478260869554</v>
      </c>
      <c r="AB88" s="4">
        <v>0</v>
      </c>
      <c r="AC88" s="4">
        <v>7.5747826086956538</v>
      </c>
      <c r="AD88" s="4">
        <v>0</v>
      </c>
      <c r="AE88" s="4">
        <v>0</v>
      </c>
      <c r="AF88" s="1">
        <v>445245</v>
      </c>
      <c r="AG88" s="1">
        <v>4</v>
      </c>
      <c r="AH88"/>
    </row>
    <row r="89" spans="1:34" x14ac:dyDescent="0.25">
      <c r="A89" t="s">
        <v>352</v>
      </c>
      <c r="B89" t="s">
        <v>42</v>
      </c>
      <c r="C89" t="s">
        <v>552</v>
      </c>
      <c r="D89" t="s">
        <v>391</v>
      </c>
      <c r="E89" s="4">
        <v>30.576086956521738</v>
      </c>
      <c r="F89" s="4">
        <f>Nurse[[#This Row],[Total Nurse Staff Hours]]/Nurse[[#This Row],[MDS Census]]</f>
        <v>4.1517063633131892</v>
      </c>
      <c r="G89" s="4">
        <f>Nurse[[#This Row],[Total Direct Care Staff Hours]]/Nurse[[#This Row],[MDS Census]]</f>
        <v>3.8075897618201213</v>
      </c>
      <c r="H89" s="4">
        <f>Nurse[[#This Row],[Total RN Hours (w/ Admin, DON)]]/Nurse[[#This Row],[MDS Census]]</f>
        <v>0.97884820476359757</v>
      </c>
      <c r="I89" s="4">
        <f>Nurse[[#This Row],[RN Hours (excl. Admin, DON)]]/Nurse[[#This Row],[MDS Census]]</f>
        <v>0.6347316032705298</v>
      </c>
      <c r="J89" s="4">
        <f>SUM(Nurse[[#This Row],[RN Hours (excl. Admin, DON)]],Nurse[[#This Row],[RN Admin Hours]],Nurse[[#This Row],[RN DON Hours]],Nurse[[#This Row],[LPN Hours (excl. Admin)]],Nurse[[#This Row],[LPN Admin Hours]],Nurse[[#This Row],[CNA Hours]],Nurse[[#This Row],[NA TR Hours]],Nurse[[#This Row],[Med Aide/Tech Hours]])</f>
        <v>126.9429347826087</v>
      </c>
      <c r="K89" s="4">
        <f>SUM(Nurse[[#This Row],[RN Hours (excl. Admin, DON)]],Nurse[[#This Row],[LPN Hours (excl. Admin)]],Nurse[[#This Row],[CNA Hours]],Nurse[[#This Row],[NA TR Hours]],Nurse[[#This Row],[Med Aide/Tech Hours]])</f>
        <v>116.42119565217392</v>
      </c>
      <c r="L89" s="4">
        <f>SUM(Nurse[[#This Row],[RN Hours (excl. Admin, DON)]],Nurse[[#This Row],[RN Admin Hours]],Nurse[[#This Row],[RN DON Hours]])</f>
        <v>29.929347826086957</v>
      </c>
      <c r="M89" s="4">
        <v>19.407608695652176</v>
      </c>
      <c r="N89" s="4">
        <v>5.2173913043478262</v>
      </c>
      <c r="O89" s="4">
        <v>5.3043478260869561</v>
      </c>
      <c r="P89" s="4">
        <f>SUM(Nurse[[#This Row],[LPN Hours (excl. Admin)]],Nurse[[#This Row],[LPN Admin Hours]])</f>
        <v>38.483695652173914</v>
      </c>
      <c r="Q89" s="4">
        <v>38.483695652173914</v>
      </c>
      <c r="R89" s="4">
        <v>0</v>
      </c>
      <c r="S89" s="4">
        <f>SUM(Nurse[[#This Row],[CNA Hours]],Nurse[[#This Row],[NA TR Hours]],Nurse[[#This Row],[Med Aide/Tech Hours]])</f>
        <v>58.529891304347828</v>
      </c>
      <c r="T89" s="4">
        <v>58.529891304347828</v>
      </c>
      <c r="U89" s="4">
        <v>0</v>
      </c>
      <c r="V89" s="4">
        <v>0</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9" s="4">
        <v>0</v>
      </c>
      <c r="Y89" s="4">
        <v>0</v>
      </c>
      <c r="Z89" s="4">
        <v>0</v>
      </c>
      <c r="AA89" s="4">
        <v>0</v>
      </c>
      <c r="AB89" s="4">
        <v>0</v>
      </c>
      <c r="AC89" s="4">
        <v>0</v>
      </c>
      <c r="AD89" s="4">
        <v>0</v>
      </c>
      <c r="AE89" s="4">
        <v>0</v>
      </c>
      <c r="AF89" s="1">
        <v>445129</v>
      </c>
      <c r="AG89" s="1">
        <v>4</v>
      </c>
      <c r="AH89"/>
    </row>
    <row r="90" spans="1:34" x14ac:dyDescent="0.25">
      <c r="A90" t="s">
        <v>352</v>
      </c>
      <c r="B90" t="s">
        <v>159</v>
      </c>
      <c r="C90" t="s">
        <v>498</v>
      </c>
      <c r="D90" t="s">
        <v>402</v>
      </c>
      <c r="E90" s="4">
        <v>16.706521739130434</v>
      </c>
      <c r="F90" s="4">
        <f>Nurse[[#This Row],[Total Nurse Staff Hours]]/Nurse[[#This Row],[MDS Census]]</f>
        <v>7.4028952504879646</v>
      </c>
      <c r="G90" s="4">
        <f>Nurse[[#This Row],[Total Direct Care Staff Hours]]/Nurse[[#This Row],[MDS Census]]</f>
        <v>6.2083604424202994</v>
      </c>
      <c r="H90" s="4">
        <f>Nurse[[#This Row],[Total RN Hours (w/ Admin, DON)]]/Nurse[[#This Row],[MDS Census]]</f>
        <v>4.4071242680546527</v>
      </c>
      <c r="I90" s="4">
        <f>Nurse[[#This Row],[RN Hours (excl. Admin, DON)]]/Nurse[[#This Row],[MDS Census]]</f>
        <v>3.212589459986988</v>
      </c>
      <c r="J90" s="4">
        <f>SUM(Nurse[[#This Row],[RN Hours (excl. Admin, DON)]],Nurse[[#This Row],[RN Admin Hours]],Nurse[[#This Row],[RN DON Hours]],Nurse[[#This Row],[LPN Hours (excl. Admin)]],Nurse[[#This Row],[LPN Admin Hours]],Nurse[[#This Row],[CNA Hours]],Nurse[[#This Row],[NA TR Hours]],Nurse[[#This Row],[Med Aide/Tech Hours]])</f>
        <v>123.67663043478262</v>
      </c>
      <c r="K90" s="4">
        <f>SUM(Nurse[[#This Row],[RN Hours (excl. Admin, DON)]],Nurse[[#This Row],[LPN Hours (excl. Admin)]],Nurse[[#This Row],[CNA Hours]],Nurse[[#This Row],[NA TR Hours]],Nurse[[#This Row],[Med Aide/Tech Hours]])</f>
        <v>103.72010869565217</v>
      </c>
      <c r="L90" s="4">
        <f>SUM(Nurse[[#This Row],[RN Hours (excl. Admin, DON)]],Nurse[[#This Row],[RN Admin Hours]],Nurse[[#This Row],[RN DON Hours]])</f>
        <v>73.627717391304358</v>
      </c>
      <c r="M90" s="4">
        <v>53.671195652173914</v>
      </c>
      <c r="N90" s="4">
        <v>14.565217391304348</v>
      </c>
      <c r="O90" s="4">
        <v>5.3913043478260869</v>
      </c>
      <c r="P90" s="4">
        <f>SUM(Nurse[[#This Row],[LPN Hours (excl. Admin)]],Nurse[[#This Row],[LPN Admin Hours]])</f>
        <v>11.206521739130435</v>
      </c>
      <c r="Q90" s="4">
        <v>11.206521739130435</v>
      </c>
      <c r="R90" s="4">
        <v>0</v>
      </c>
      <c r="S90" s="4">
        <f>SUM(Nurse[[#This Row],[CNA Hours]],Nurse[[#This Row],[NA TR Hours]],Nurse[[#This Row],[Med Aide/Tech Hours]])</f>
        <v>38.842391304347828</v>
      </c>
      <c r="T90" s="4">
        <v>38.842391304347828</v>
      </c>
      <c r="U90" s="4">
        <v>0</v>
      </c>
      <c r="V90" s="4">
        <v>0</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0" s="4">
        <v>0</v>
      </c>
      <c r="Y90" s="4">
        <v>0</v>
      </c>
      <c r="Z90" s="4">
        <v>0</v>
      </c>
      <c r="AA90" s="4">
        <v>0</v>
      </c>
      <c r="AB90" s="4">
        <v>0</v>
      </c>
      <c r="AC90" s="4">
        <v>0</v>
      </c>
      <c r="AD90" s="4">
        <v>0</v>
      </c>
      <c r="AE90" s="4">
        <v>0</v>
      </c>
      <c r="AF90" s="1">
        <v>445328</v>
      </c>
      <c r="AG90" s="1">
        <v>4</v>
      </c>
      <c r="AH90"/>
    </row>
    <row r="91" spans="1:34" x14ac:dyDescent="0.25">
      <c r="A91" t="s">
        <v>352</v>
      </c>
      <c r="B91" t="s">
        <v>238</v>
      </c>
      <c r="C91" t="s">
        <v>600</v>
      </c>
      <c r="D91" t="s">
        <v>371</v>
      </c>
      <c r="E91" s="4">
        <v>53.510869565217391</v>
      </c>
      <c r="F91" s="4">
        <f>Nurse[[#This Row],[Total Nurse Staff Hours]]/Nurse[[#This Row],[MDS Census]]</f>
        <v>4.2500507820434699</v>
      </c>
      <c r="G91" s="4">
        <f>Nurse[[#This Row],[Total Direct Care Staff Hours]]/Nurse[[#This Row],[MDS Census]]</f>
        <v>3.7689417022140974</v>
      </c>
      <c r="H91" s="4">
        <f>Nurse[[#This Row],[Total RN Hours (w/ Admin, DON)]]/Nurse[[#This Row],[MDS Census]]</f>
        <v>0.52655900873451145</v>
      </c>
      <c r="I91" s="4">
        <f>Nurse[[#This Row],[RN Hours (excl. Admin, DON)]]/Nurse[[#This Row],[MDS Census]]</f>
        <v>0.21084704448507008</v>
      </c>
      <c r="J91" s="4">
        <f>SUM(Nurse[[#This Row],[RN Hours (excl. Admin, DON)]],Nurse[[#This Row],[RN Admin Hours]],Nurse[[#This Row],[RN DON Hours]],Nurse[[#This Row],[LPN Hours (excl. Admin)]],Nurse[[#This Row],[LPN Admin Hours]],Nurse[[#This Row],[CNA Hours]],Nurse[[#This Row],[NA TR Hours]],Nurse[[#This Row],[Med Aide/Tech Hours]])</f>
        <v>227.42391304347828</v>
      </c>
      <c r="K91" s="4">
        <f>SUM(Nurse[[#This Row],[RN Hours (excl. Admin, DON)]],Nurse[[#This Row],[LPN Hours (excl. Admin)]],Nurse[[#This Row],[CNA Hours]],Nurse[[#This Row],[NA TR Hours]],Nurse[[#This Row],[Med Aide/Tech Hours]])</f>
        <v>201.67934782608697</v>
      </c>
      <c r="L91" s="4">
        <f>SUM(Nurse[[#This Row],[RN Hours (excl. Admin, DON)]],Nurse[[#This Row],[RN Admin Hours]],Nurse[[#This Row],[RN DON Hours]])</f>
        <v>28.176630434782609</v>
      </c>
      <c r="M91" s="4">
        <v>11.282608695652174</v>
      </c>
      <c r="N91" s="4">
        <v>10.358695652173912</v>
      </c>
      <c r="O91" s="4">
        <v>6.5353260869565215</v>
      </c>
      <c r="P91" s="4">
        <f>SUM(Nurse[[#This Row],[LPN Hours (excl. Admin)]],Nurse[[#This Row],[LPN Admin Hours]])</f>
        <v>85.46195652173914</v>
      </c>
      <c r="Q91" s="4">
        <v>76.611413043478265</v>
      </c>
      <c r="R91" s="4">
        <v>8.8505434782608692</v>
      </c>
      <c r="S91" s="4">
        <f>SUM(Nurse[[#This Row],[CNA Hours]],Nurse[[#This Row],[NA TR Hours]],Nurse[[#This Row],[Med Aide/Tech Hours]])</f>
        <v>113.78532608695652</v>
      </c>
      <c r="T91" s="4">
        <v>111.12771739130434</v>
      </c>
      <c r="U91" s="4">
        <v>2.6576086956521738</v>
      </c>
      <c r="V91" s="4">
        <v>0</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0.38043478260869568</v>
      </c>
      <c r="X91" s="4">
        <v>0</v>
      </c>
      <c r="Y91" s="4">
        <v>0</v>
      </c>
      <c r="Z91" s="4">
        <v>0</v>
      </c>
      <c r="AA91" s="4">
        <v>0.25543478260869568</v>
      </c>
      <c r="AB91" s="4">
        <v>0</v>
      </c>
      <c r="AC91" s="4">
        <v>0.125</v>
      </c>
      <c r="AD91" s="4">
        <v>0</v>
      </c>
      <c r="AE91" s="4">
        <v>0</v>
      </c>
      <c r="AF91" s="1">
        <v>445458</v>
      </c>
      <c r="AG91" s="1">
        <v>4</v>
      </c>
      <c r="AH91"/>
    </row>
    <row r="92" spans="1:34" x14ac:dyDescent="0.25">
      <c r="A92" t="s">
        <v>352</v>
      </c>
      <c r="B92" t="s">
        <v>56</v>
      </c>
      <c r="C92" t="s">
        <v>508</v>
      </c>
      <c r="D92" t="s">
        <v>405</v>
      </c>
      <c r="E92" s="4">
        <v>46.315217391304351</v>
      </c>
      <c r="F92" s="4">
        <f>Nurse[[#This Row],[Total Nurse Staff Hours]]/Nurse[[#This Row],[MDS Census]]</f>
        <v>4.1012086364703118</v>
      </c>
      <c r="G92" s="4">
        <f>Nurse[[#This Row],[Total Direct Care Staff Hours]]/Nurse[[#This Row],[MDS Census]]</f>
        <v>3.6432762262379725</v>
      </c>
      <c r="H92" s="4">
        <f>Nurse[[#This Row],[Total RN Hours (w/ Admin, DON)]]/Nurse[[#This Row],[MDS Census]]</f>
        <v>0.42255339122271762</v>
      </c>
      <c r="I92" s="4">
        <f>Nurse[[#This Row],[RN Hours (excl. Admin, DON)]]/Nurse[[#This Row],[MDS Census]]</f>
        <v>0.29863881717906593</v>
      </c>
      <c r="J92" s="4">
        <f>SUM(Nurse[[#This Row],[RN Hours (excl. Admin, DON)]],Nurse[[#This Row],[RN Admin Hours]],Nurse[[#This Row],[RN DON Hours]],Nurse[[#This Row],[LPN Hours (excl. Admin)]],Nurse[[#This Row],[LPN Admin Hours]],Nurse[[#This Row],[CNA Hours]],Nurse[[#This Row],[NA TR Hours]],Nurse[[#This Row],[Med Aide/Tech Hours]])</f>
        <v>189.94836956521738</v>
      </c>
      <c r="K92" s="4">
        <f>SUM(Nurse[[#This Row],[RN Hours (excl. Admin, DON)]],Nurse[[#This Row],[LPN Hours (excl. Admin)]],Nurse[[#This Row],[CNA Hours]],Nurse[[#This Row],[NA TR Hours]],Nurse[[#This Row],[Med Aide/Tech Hours]])</f>
        <v>168.73913043478262</v>
      </c>
      <c r="L92" s="4">
        <f>SUM(Nurse[[#This Row],[RN Hours (excl. Admin, DON)]],Nurse[[#This Row],[RN Admin Hours]],Nurse[[#This Row],[RN DON Hours]])</f>
        <v>19.570652173913043</v>
      </c>
      <c r="M92" s="4">
        <v>13.831521739130435</v>
      </c>
      <c r="N92" s="4">
        <v>0</v>
      </c>
      <c r="O92" s="4">
        <v>5.7391304347826084</v>
      </c>
      <c r="P92" s="4">
        <f>SUM(Nurse[[#This Row],[LPN Hours (excl. Admin)]],Nurse[[#This Row],[LPN Admin Hours]])</f>
        <v>61.902173913043477</v>
      </c>
      <c r="Q92" s="4">
        <v>46.432065217391305</v>
      </c>
      <c r="R92" s="4">
        <v>15.470108695652174</v>
      </c>
      <c r="S92" s="4">
        <f>SUM(Nurse[[#This Row],[CNA Hours]],Nurse[[#This Row],[NA TR Hours]],Nurse[[#This Row],[Med Aide/Tech Hours]])</f>
        <v>108.47554347826087</v>
      </c>
      <c r="T92" s="4">
        <v>108.47554347826087</v>
      </c>
      <c r="U92" s="4">
        <v>0</v>
      </c>
      <c r="V92" s="4">
        <v>0</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80.190217391304344</v>
      </c>
      <c r="X92" s="4">
        <v>1.388586956521739</v>
      </c>
      <c r="Y92" s="4">
        <v>0</v>
      </c>
      <c r="Z92" s="4">
        <v>0</v>
      </c>
      <c r="AA92" s="4">
        <v>17.923913043478262</v>
      </c>
      <c r="AB92" s="4">
        <v>0</v>
      </c>
      <c r="AC92" s="4">
        <v>60.877717391304351</v>
      </c>
      <c r="AD92" s="4">
        <v>0</v>
      </c>
      <c r="AE92" s="4">
        <v>0</v>
      </c>
      <c r="AF92" s="1">
        <v>445146</v>
      </c>
      <c r="AG92" s="1">
        <v>4</v>
      </c>
      <c r="AH92"/>
    </row>
    <row r="93" spans="1:34" x14ac:dyDescent="0.25">
      <c r="A93" t="s">
        <v>352</v>
      </c>
      <c r="B93" t="s">
        <v>74</v>
      </c>
      <c r="C93" t="s">
        <v>526</v>
      </c>
      <c r="D93" t="s">
        <v>414</v>
      </c>
      <c r="E93" s="4">
        <v>149.54347826086956</v>
      </c>
      <c r="F93" s="4">
        <f>Nurse[[#This Row],[Total Nurse Staff Hours]]/Nurse[[#This Row],[MDS Census]]</f>
        <v>3.5170809710713771</v>
      </c>
      <c r="G93" s="4">
        <f>Nurse[[#This Row],[Total Direct Care Staff Hours]]/Nurse[[#This Row],[MDS Census]]</f>
        <v>3.2837403692397151</v>
      </c>
      <c r="H93" s="4">
        <f>Nurse[[#This Row],[Total RN Hours (w/ Admin, DON)]]/Nurse[[#This Row],[MDS Census]]</f>
        <v>0.39106701555458645</v>
      </c>
      <c r="I93" s="4">
        <f>Nurse[[#This Row],[RN Hours (excl. Admin, DON)]]/Nurse[[#This Row],[MDS Census]]</f>
        <v>0.30449556621601981</v>
      </c>
      <c r="J93" s="4">
        <f>SUM(Nurse[[#This Row],[RN Hours (excl. Admin, DON)]],Nurse[[#This Row],[RN Admin Hours]],Nurse[[#This Row],[RN DON Hours]],Nurse[[#This Row],[LPN Hours (excl. Admin)]],Nurse[[#This Row],[LPN Admin Hours]],Nurse[[#This Row],[CNA Hours]],Nurse[[#This Row],[NA TR Hours]],Nurse[[#This Row],[Med Aide/Tech Hours]])</f>
        <v>525.95652173913049</v>
      </c>
      <c r="K93" s="4">
        <f>SUM(Nurse[[#This Row],[RN Hours (excl. Admin, DON)]],Nurse[[#This Row],[LPN Hours (excl. Admin)]],Nurse[[#This Row],[CNA Hours]],Nurse[[#This Row],[NA TR Hours]],Nurse[[#This Row],[Med Aide/Tech Hours]])</f>
        <v>491.06195652173915</v>
      </c>
      <c r="L93" s="4">
        <f>SUM(Nurse[[#This Row],[RN Hours (excl. Admin, DON)]],Nurse[[#This Row],[RN Admin Hours]],Nurse[[#This Row],[RN DON Hours]])</f>
        <v>58.481521739130436</v>
      </c>
      <c r="M93" s="4">
        <v>45.535326086956523</v>
      </c>
      <c r="N93" s="4">
        <v>8.9516304347826079</v>
      </c>
      <c r="O93" s="4">
        <v>3.9945652173913042</v>
      </c>
      <c r="P93" s="4">
        <f>SUM(Nurse[[#This Row],[LPN Hours (excl. Admin)]],Nurse[[#This Row],[LPN Admin Hours]])</f>
        <v>173.83423913043481</v>
      </c>
      <c r="Q93" s="4">
        <v>151.8858695652174</v>
      </c>
      <c r="R93" s="4">
        <v>21.948369565217391</v>
      </c>
      <c r="S93" s="4">
        <f>SUM(Nurse[[#This Row],[CNA Hours]],Nurse[[#This Row],[NA TR Hours]],Nurse[[#This Row],[Med Aide/Tech Hours]])</f>
        <v>293.64076086956521</v>
      </c>
      <c r="T93" s="4">
        <v>293.64076086956521</v>
      </c>
      <c r="U93" s="4">
        <v>0</v>
      </c>
      <c r="V93" s="4">
        <v>0</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216.42119565217394</v>
      </c>
      <c r="X93" s="4">
        <v>25.989130434782609</v>
      </c>
      <c r="Y93" s="4">
        <v>0</v>
      </c>
      <c r="Z93" s="4">
        <v>0</v>
      </c>
      <c r="AA93" s="4">
        <v>62.315217391304351</v>
      </c>
      <c r="AB93" s="4">
        <v>1.3777173913043479</v>
      </c>
      <c r="AC93" s="4">
        <v>126.73913043478261</v>
      </c>
      <c r="AD93" s="4">
        <v>0</v>
      </c>
      <c r="AE93" s="4">
        <v>0</v>
      </c>
      <c r="AF93" s="1">
        <v>445183</v>
      </c>
      <c r="AG93" s="1">
        <v>4</v>
      </c>
      <c r="AH93"/>
    </row>
    <row r="94" spans="1:34" x14ac:dyDescent="0.25">
      <c r="A94" t="s">
        <v>352</v>
      </c>
      <c r="B94" t="s">
        <v>222</v>
      </c>
      <c r="C94" t="s">
        <v>596</v>
      </c>
      <c r="D94" t="s">
        <v>377</v>
      </c>
      <c r="E94" s="4">
        <v>75.934782608695656</v>
      </c>
      <c r="F94" s="4">
        <f>Nurse[[#This Row],[Total Nurse Staff Hours]]/Nurse[[#This Row],[MDS Census]]</f>
        <v>2.7711093615803031</v>
      </c>
      <c r="G94" s="4">
        <f>Nurse[[#This Row],[Total Direct Care Staff Hours]]/Nurse[[#This Row],[MDS Census]]</f>
        <v>2.5734325794446025</v>
      </c>
      <c r="H94" s="4">
        <f>Nurse[[#This Row],[Total RN Hours (w/ Admin, DON)]]/Nurse[[#This Row],[MDS Census]]</f>
        <v>0.30663756083595756</v>
      </c>
      <c r="I94" s="4">
        <f>Nurse[[#This Row],[RN Hours (excl. Admin, DON)]]/Nurse[[#This Row],[MDS Census]]</f>
        <v>0.10896077870025765</v>
      </c>
      <c r="J94" s="4">
        <f>SUM(Nurse[[#This Row],[RN Hours (excl. Admin, DON)]],Nurse[[#This Row],[RN Admin Hours]],Nurse[[#This Row],[RN DON Hours]],Nurse[[#This Row],[LPN Hours (excl. Admin)]],Nurse[[#This Row],[LPN Admin Hours]],Nurse[[#This Row],[CNA Hours]],Nurse[[#This Row],[NA TR Hours]],Nurse[[#This Row],[Med Aide/Tech Hours]])</f>
        <v>210.42358695652172</v>
      </c>
      <c r="K94" s="4">
        <f>SUM(Nurse[[#This Row],[RN Hours (excl. Admin, DON)]],Nurse[[#This Row],[LPN Hours (excl. Admin)]],Nurse[[#This Row],[CNA Hours]],Nurse[[#This Row],[NA TR Hours]],Nurse[[#This Row],[Med Aide/Tech Hours]])</f>
        <v>195.41304347826082</v>
      </c>
      <c r="L94" s="4">
        <f>SUM(Nurse[[#This Row],[RN Hours (excl. Admin, DON)]],Nurse[[#This Row],[RN Admin Hours]],Nurse[[#This Row],[RN DON Hours]])</f>
        <v>23.284456521739127</v>
      </c>
      <c r="M94" s="4">
        <v>8.2739130434782613</v>
      </c>
      <c r="N94" s="4">
        <v>10.314891304347821</v>
      </c>
      <c r="O94" s="4">
        <v>4.6956521739130439</v>
      </c>
      <c r="P94" s="4">
        <f>SUM(Nurse[[#This Row],[LPN Hours (excl. Admin)]],Nurse[[#This Row],[LPN Admin Hours]])</f>
        <v>84.709782608695633</v>
      </c>
      <c r="Q94" s="4">
        <v>84.709782608695633</v>
      </c>
      <c r="R94" s="4">
        <v>0</v>
      </c>
      <c r="S94" s="4">
        <f>SUM(Nurse[[#This Row],[CNA Hours]],Nurse[[#This Row],[NA TR Hours]],Nurse[[#This Row],[Med Aide/Tech Hours]])</f>
        <v>102.42934782608694</v>
      </c>
      <c r="T94" s="4">
        <v>102.42934782608694</v>
      </c>
      <c r="U94" s="4">
        <v>0</v>
      </c>
      <c r="V94" s="4">
        <v>0</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4" s="4">
        <v>0</v>
      </c>
      <c r="Y94" s="4">
        <v>0</v>
      </c>
      <c r="Z94" s="4">
        <v>0</v>
      </c>
      <c r="AA94" s="4">
        <v>0</v>
      </c>
      <c r="AB94" s="4">
        <v>0</v>
      </c>
      <c r="AC94" s="4">
        <v>0</v>
      </c>
      <c r="AD94" s="4">
        <v>0</v>
      </c>
      <c r="AE94" s="4">
        <v>0</v>
      </c>
      <c r="AF94" s="1">
        <v>445440</v>
      </c>
      <c r="AG94" s="1">
        <v>4</v>
      </c>
      <c r="AH94"/>
    </row>
    <row r="95" spans="1:34" x14ac:dyDescent="0.25">
      <c r="A95" t="s">
        <v>352</v>
      </c>
      <c r="B95" t="s">
        <v>189</v>
      </c>
      <c r="C95" t="s">
        <v>500</v>
      </c>
      <c r="D95" t="s">
        <v>385</v>
      </c>
      <c r="E95" s="4">
        <v>68.586956521739125</v>
      </c>
      <c r="F95" s="4">
        <f>Nurse[[#This Row],[Total Nurse Staff Hours]]/Nurse[[#This Row],[MDS Census]]</f>
        <v>3.1170839936608559</v>
      </c>
      <c r="G95" s="4">
        <f>Nurse[[#This Row],[Total Direct Care Staff Hours]]/Nurse[[#This Row],[MDS Census]]</f>
        <v>2.8808320126782889</v>
      </c>
      <c r="H95" s="4">
        <f>Nurse[[#This Row],[Total RN Hours (w/ Admin, DON)]]/Nurse[[#This Row],[MDS Census]]</f>
        <v>0.41490491283676706</v>
      </c>
      <c r="I95" s="4">
        <f>Nurse[[#This Row],[RN Hours (excl. Admin, DON)]]/Nurse[[#This Row],[MDS Census]]</f>
        <v>0.35068145800316963</v>
      </c>
      <c r="J95" s="4">
        <f>SUM(Nurse[[#This Row],[RN Hours (excl. Admin, DON)]],Nurse[[#This Row],[RN Admin Hours]],Nurse[[#This Row],[RN DON Hours]],Nurse[[#This Row],[LPN Hours (excl. Admin)]],Nurse[[#This Row],[LPN Admin Hours]],Nurse[[#This Row],[CNA Hours]],Nurse[[#This Row],[NA TR Hours]],Nurse[[#This Row],[Med Aide/Tech Hours]])</f>
        <v>213.79130434782607</v>
      </c>
      <c r="K95" s="4">
        <f>SUM(Nurse[[#This Row],[RN Hours (excl. Admin, DON)]],Nurse[[#This Row],[LPN Hours (excl. Admin)]],Nurse[[#This Row],[CNA Hours]],Nurse[[#This Row],[NA TR Hours]],Nurse[[#This Row],[Med Aide/Tech Hours]])</f>
        <v>197.58750000000001</v>
      </c>
      <c r="L95" s="4">
        <f>SUM(Nurse[[#This Row],[RN Hours (excl. Admin, DON)]],Nurse[[#This Row],[RN Admin Hours]],Nurse[[#This Row],[RN DON Hours]])</f>
        <v>28.457065217391303</v>
      </c>
      <c r="M95" s="4">
        <v>24.052173913043479</v>
      </c>
      <c r="N95" s="4">
        <v>0</v>
      </c>
      <c r="O95" s="4">
        <v>4.4048913043478262</v>
      </c>
      <c r="P95" s="4">
        <f>SUM(Nurse[[#This Row],[LPN Hours (excl. Admin)]],Nurse[[#This Row],[LPN Admin Hours]])</f>
        <v>58.990760869565207</v>
      </c>
      <c r="Q95" s="4">
        <v>47.191847826086949</v>
      </c>
      <c r="R95" s="4">
        <v>11.798913043478262</v>
      </c>
      <c r="S95" s="4">
        <f>SUM(Nurse[[#This Row],[CNA Hours]],Nurse[[#This Row],[NA TR Hours]],Nurse[[#This Row],[Med Aide/Tech Hours]])</f>
        <v>126.34347826086959</v>
      </c>
      <c r="T95" s="4">
        <v>120.33532608695654</v>
      </c>
      <c r="U95" s="4">
        <v>6.0081521739130439</v>
      </c>
      <c r="V95" s="4">
        <v>0</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5" s="4">
        <v>0</v>
      </c>
      <c r="Y95" s="4">
        <v>0</v>
      </c>
      <c r="Z95" s="4">
        <v>0</v>
      </c>
      <c r="AA95" s="4">
        <v>0</v>
      </c>
      <c r="AB95" s="4">
        <v>0</v>
      </c>
      <c r="AC95" s="4">
        <v>0</v>
      </c>
      <c r="AD95" s="4">
        <v>0</v>
      </c>
      <c r="AE95" s="4">
        <v>0</v>
      </c>
      <c r="AF95" s="1">
        <v>445388</v>
      </c>
      <c r="AG95" s="1">
        <v>4</v>
      </c>
      <c r="AH95"/>
    </row>
    <row r="96" spans="1:34" x14ac:dyDescent="0.25">
      <c r="A96" t="s">
        <v>352</v>
      </c>
      <c r="B96" t="s">
        <v>68</v>
      </c>
      <c r="C96" t="s">
        <v>475</v>
      </c>
      <c r="D96" t="s">
        <v>423</v>
      </c>
      <c r="E96" s="4">
        <v>75.967391304347828</v>
      </c>
      <c r="F96" s="4">
        <f>Nurse[[#This Row],[Total Nurse Staff Hours]]/Nurse[[#This Row],[MDS Census]]</f>
        <v>3.1401459436256971</v>
      </c>
      <c r="G96" s="4">
        <f>Nurse[[#This Row],[Total Direct Care Staff Hours]]/Nurse[[#This Row],[MDS Census]]</f>
        <v>2.9946673343826005</v>
      </c>
      <c r="H96" s="4">
        <f>Nurse[[#This Row],[Total RN Hours (w/ Admin, DON)]]/Nurse[[#This Row],[MDS Census]]</f>
        <v>0.35803691515238234</v>
      </c>
      <c r="I96" s="4">
        <f>Nurse[[#This Row],[RN Hours (excl. Admin, DON)]]/Nurse[[#This Row],[MDS Census]]</f>
        <v>0.28935756188295897</v>
      </c>
      <c r="J96" s="4">
        <f>SUM(Nurse[[#This Row],[RN Hours (excl. Admin, DON)]],Nurse[[#This Row],[RN Admin Hours]],Nurse[[#This Row],[RN DON Hours]],Nurse[[#This Row],[LPN Hours (excl. Admin)]],Nurse[[#This Row],[LPN Admin Hours]],Nurse[[#This Row],[CNA Hours]],Nurse[[#This Row],[NA TR Hours]],Nurse[[#This Row],[Med Aide/Tech Hours]])</f>
        <v>238.54869565217388</v>
      </c>
      <c r="K96" s="4">
        <f>SUM(Nurse[[#This Row],[RN Hours (excl. Admin, DON)]],Nurse[[#This Row],[LPN Hours (excl. Admin)]],Nurse[[#This Row],[CNA Hours]],Nurse[[#This Row],[NA TR Hours]],Nurse[[#This Row],[Med Aide/Tech Hours]])</f>
        <v>227.49706521739125</v>
      </c>
      <c r="L96" s="4">
        <f>SUM(Nurse[[#This Row],[RN Hours (excl. Admin, DON)]],Nurse[[#This Row],[RN Admin Hours]],Nurse[[#This Row],[RN DON Hours]])</f>
        <v>27.19913043478261</v>
      </c>
      <c r="M96" s="4">
        <v>21.981739130434786</v>
      </c>
      <c r="N96" s="4">
        <v>5.2173913043478262</v>
      </c>
      <c r="O96" s="4">
        <v>0</v>
      </c>
      <c r="P96" s="4">
        <f>SUM(Nurse[[#This Row],[LPN Hours (excl. Admin)]],Nurse[[#This Row],[LPN Admin Hours]])</f>
        <v>58.610434782608699</v>
      </c>
      <c r="Q96" s="4">
        <v>52.776195652173918</v>
      </c>
      <c r="R96" s="4">
        <v>5.8342391304347823</v>
      </c>
      <c r="S96" s="4">
        <f>SUM(Nurse[[#This Row],[CNA Hours]],Nurse[[#This Row],[NA TR Hours]],Nurse[[#This Row],[Med Aide/Tech Hours]])</f>
        <v>152.73913043478257</v>
      </c>
      <c r="T96" s="4">
        <v>152.73913043478257</v>
      </c>
      <c r="U96" s="4">
        <v>0</v>
      </c>
      <c r="V96" s="4">
        <v>0</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29.899239130434786</v>
      </c>
      <c r="X96" s="4">
        <v>11.158369565217395</v>
      </c>
      <c r="Y96" s="4">
        <v>0</v>
      </c>
      <c r="Z96" s="4">
        <v>0</v>
      </c>
      <c r="AA96" s="4">
        <v>7.4528260869565228</v>
      </c>
      <c r="AB96" s="4">
        <v>0</v>
      </c>
      <c r="AC96" s="4">
        <v>11.288043478260869</v>
      </c>
      <c r="AD96" s="4">
        <v>0</v>
      </c>
      <c r="AE96" s="4">
        <v>0</v>
      </c>
      <c r="AF96" s="1">
        <v>445170</v>
      </c>
      <c r="AG96" s="1">
        <v>4</v>
      </c>
      <c r="AH96"/>
    </row>
    <row r="97" spans="1:34" x14ac:dyDescent="0.25">
      <c r="A97" t="s">
        <v>352</v>
      </c>
      <c r="B97" t="s">
        <v>278</v>
      </c>
      <c r="C97" t="s">
        <v>460</v>
      </c>
      <c r="D97" t="s">
        <v>406</v>
      </c>
      <c r="E97" s="4">
        <v>43.391304347826086</v>
      </c>
      <c r="F97" s="4">
        <f>Nurse[[#This Row],[Total Nurse Staff Hours]]/Nurse[[#This Row],[MDS Census]]</f>
        <v>5.1746017034068146</v>
      </c>
      <c r="G97" s="4">
        <f>Nurse[[#This Row],[Total Direct Care Staff Hours]]/Nurse[[#This Row],[MDS Census]]</f>
        <v>4.9623321643286582</v>
      </c>
      <c r="H97" s="4">
        <f>Nurse[[#This Row],[Total RN Hours (w/ Admin, DON)]]/Nurse[[#This Row],[MDS Census]]</f>
        <v>1.1449699398797593</v>
      </c>
      <c r="I97" s="4">
        <f>Nurse[[#This Row],[RN Hours (excl. Admin, DON)]]/Nurse[[#This Row],[MDS Census]]</f>
        <v>0.93270040080160288</v>
      </c>
      <c r="J97" s="4">
        <f>SUM(Nurse[[#This Row],[RN Hours (excl. Admin, DON)]],Nurse[[#This Row],[RN Admin Hours]],Nurse[[#This Row],[RN DON Hours]],Nurse[[#This Row],[LPN Hours (excl. Admin)]],Nurse[[#This Row],[LPN Admin Hours]],Nurse[[#This Row],[CNA Hours]],Nurse[[#This Row],[NA TR Hours]],Nurse[[#This Row],[Med Aide/Tech Hours]])</f>
        <v>224.5327173913044</v>
      </c>
      <c r="K97" s="4">
        <f>SUM(Nurse[[#This Row],[RN Hours (excl. Admin, DON)]],Nurse[[#This Row],[LPN Hours (excl. Admin)]],Nurse[[#This Row],[CNA Hours]],Nurse[[#This Row],[NA TR Hours]],Nurse[[#This Row],[Med Aide/Tech Hours]])</f>
        <v>215.32206521739135</v>
      </c>
      <c r="L97" s="4">
        <f>SUM(Nurse[[#This Row],[RN Hours (excl. Admin, DON)]],Nurse[[#This Row],[RN Admin Hours]],Nurse[[#This Row],[RN DON Hours]])</f>
        <v>49.681739130434771</v>
      </c>
      <c r="M97" s="4">
        <v>40.471086956521724</v>
      </c>
      <c r="N97" s="4">
        <v>3.9932608695652174</v>
      </c>
      <c r="O97" s="4">
        <v>5.2173913043478262</v>
      </c>
      <c r="P97" s="4">
        <f>SUM(Nurse[[#This Row],[LPN Hours (excl. Admin)]],Nurse[[#This Row],[LPN Admin Hours]])</f>
        <v>75.745000000000033</v>
      </c>
      <c r="Q97" s="4">
        <v>75.745000000000033</v>
      </c>
      <c r="R97" s="4">
        <v>0</v>
      </c>
      <c r="S97" s="4">
        <f>SUM(Nurse[[#This Row],[CNA Hours]],Nurse[[#This Row],[NA TR Hours]],Nurse[[#This Row],[Med Aide/Tech Hours]])</f>
        <v>99.105978260869591</v>
      </c>
      <c r="T97" s="4">
        <v>99.105978260869591</v>
      </c>
      <c r="U97" s="4">
        <v>0</v>
      </c>
      <c r="V97" s="4">
        <v>0</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7" s="4">
        <v>0</v>
      </c>
      <c r="Y97" s="4">
        <v>0</v>
      </c>
      <c r="Z97" s="4">
        <v>0</v>
      </c>
      <c r="AA97" s="4">
        <v>0</v>
      </c>
      <c r="AB97" s="4">
        <v>0</v>
      </c>
      <c r="AC97" s="4">
        <v>0</v>
      </c>
      <c r="AD97" s="4">
        <v>0</v>
      </c>
      <c r="AE97" s="4">
        <v>0</v>
      </c>
      <c r="AF97" s="1">
        <v>445506</v>
      </c>
      <c r="AG97" s="1">
        <v>4</v>
      </c>
      <c r="AH97"/>
    </row>
    <row r="98" spans="1:34" x14ac:dyDescent="0.25">
      <c r="A98" t="s">
        <v>352</v>
      </c>
      <c r="B98" t="s">
        <v>162</v>
      </c>
      <c r="C98" t="s">
        <v>527</v>
      </c>
      <c r="D98" t="s">
        <v>374</v>
      </c>
      <c r="E98" s="4">
        <v>125.66304347826087</v>
      </c>
      <c r="F98" s="4">
        <f>Nurse[[#This Row],[Total Nurse Staff Hours]]/Nurse[[#This Row],[MDS Census]]</f>
        <v>2.5155695874059334</v>
      </c>
      <c r="G98" s="4">
        <f>Nurse[[#This Row],[Total Direct Care Staff Hours]]/Nurse[[#This Row],[MDS Census]]</f>
        <v>2.3196609289853809</v>
      </c>
      <c r="H98" s="4">
        <f>Nurse[[#This Row],[Total RN Hours (w/ Admin, DON)]]/Nurse[[#This Row],[MDS Census]]</f>
        <v>0.28594412248075418</v>
      </c>
      <c r="I98" s="4">
        <f>Nurse[[#This Row],[RN Hours (excl. Admin, DON)]]/Nurse[[#This Row],[MDS Census]]</f>
        <v>9.0035464060202366E-2</v>
      </c>
      <c r="J98" s="4">
        <f>SUM(Nurse[[#This Row],[RN Hours (excl. Admin, DON)]],Nurse[[#This Row],[RN Admin Hours]],Nurse[[#This Row],[RN DON Hours]],Nurse[[#This Row],[LPN Hours (excl. Admin)]],Nurse[[#This Row],[LPN Admin Hours]],Nurse[[#This Row],[CNA Hours]],Nurse[[#This Row],[NA TR Hours]],Nurse[[#This Row],[Med Aide/Tech Hours]])</f>
        <v>316.11413043478257</v>
      </c>
      <c r="K98" s="4">
        <f>SUM(Nurse[[#This Row],[RN Hours (excl. Admin, DON)]],Nurse[[#This Row],[LPN Hours (excl. Admin)]],Nurse[[#This Row],[CNA Hours]],Nurse[[#This Row],[NA TR Hours]],Nurse[[#This Row],[Med Aide/Tech Hours]])</f>
        <v>291.49565217391296</v>
      </c>
      <c r="L98" s="4">
        <f>SUM(Nurse[[#This Row],[RN Hours (excl. Admin, DON)]],Nurse[[#This Row],[RN Admin Hours]],Nurse[[#This Row],[RN DON Hours]])</f>
        <v>35.932608695652164</v>
      </c>
      <c r="M98" s="4">
        <v>11.314130434782605</v>
      </c>
      <c r="N98" s="4">
        <v>19.911956521739125</v>
      </c>
      <c r="O98" s="4">
        <v>4.7065217391304346</v>
      </c>
      <c r="P98" s="4">
        <f>SUM(Nurse[[#This Row],[LPN Hours (excl. Admin)]],Nurse[[#This Row],[LPN Admin Hours]])</f>
        <v>114.85108695652171</v>
      </c>
      <c r="Q98" s="4">
        <v>114.85108695652171</v>
      </c>
      <c r="R98" s="4">
        <v>0</v>
      </c>
      <c r="S98" s="4">
        <f>SUM(Nurse[[#This Row],[CNA Hours]],Nurse[[#This Row],[NA TR Hours]],Nurse[[#This Row],[Med Aide/Tech Hours]])</f>
        <v>165.33043478260868</v>
      </c>
      <c r="T98" s="4">
        <v>165.33043478260868</v>
      </c>
      <c r="U98" s="4">
        <v>0</v>
      </c>
      <c r="V98" s="4">
        <v>0</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36.103260869565219</v>
      </c>
      <c r="X98" s="4">
        <v>6.7391304347826073E-2</v>
      </c>
      <c r="Y98" s="4">
        <v>0</v>
      </c>
      <c r="Z98" s="4">
        <v>0</v>
      </c>
      <c r="AA98" s="4">
        <v>6.1858695652173914</v>
      </c>
      <c r="AB98" s="4">
        <v>0</v>
      </c>
      <c r="AC98" s="4">
        <v>29.85</v>
      </c>
      <c r="AD98" s="4">
        <v>0</v>
      </c>
      <c r="AE98" s="4">
        <v>0</v>
      </c>
      <c r="AF98" s="1">
        <v>445331</v>
      </c>
      <c r="AG98" s="1">
        <v>4</v>
      </c>
      <c r="AH98"/>
    </row>
    <row r="99" spans="1:34" x14ac:dyDescent="0.25">
      <c r="A99" t="s">
        <v>352</v>
      </c>
      <c r="B99" t="s">
        <v>121</v>
      </c>
      <c r="C99" t="s">
        <v>468</v>
      </c>
      <c r="D99" t="s">
        <v>423</v>
      </c>
      <c r="E99" s="4">
        <v>80.119565217391298</v>
      </c>
      <c r="F99" s="4">
        <f>Nurse[[#This Row],[Total Nurse Staff Hours]]/Nurse[[#This Row],[MDS Census]]</f>
        <v>4.3947591914258588</v>
      </c>
      <c r="G99" s="4">
        <f>Nurse[[#This Row],[Total Direct Care Staff Hours]]/Nurse[[#This Row],[MDS Census]]</f>
        <v>4.0725478225478229</v>
      </c>
      <c r="H99" s="4">
        <f>Nurse[[#This Row],[Total RN Hours (w/ Admin, DON)]]/Nurse[[#This Row],[MDS Census]]</f>
        <v>0.74596662596662611</v>
      </c>
      <c r="I99" s="4">
        <f>Nurse[[#This Row],[RN Hours (excl. Admin, DON)]]/Nurse[[#This Row],[MDS Census]]</f>
        <v>0.42375525708859052</v>
      </c>
      <c r="J99" s="4">
        <f>SUM(Nurse[[#This Row],[RN Hours (excl. Admin, DON)]],Nurse[[#This Row],[RN Admin Hours]],Nurse[[#This Row],[RN DON Hours]],Nurse[[#This Row],[LPN Hours (excl. Admin)]],Nurse[[#This Row],[LPN Admin Hours]],Nurse[[#This Row],[CNA Hours]],Nurse[[#This Row],[NA TR Hours]],Nurse[[#This Row],[Med Aide/Tech Hours]])</f>
        <v>352.10619565217394</v>
      </c>
      <c r="K99" s="4">
        <f>SUM(Nurse[[#This Row],[RN Hours (excl. Admin, DON)]],Nurse[[#This Row],[LPN Hours (excl. Admin)]],Nurse[[#This Row],[CNA Hours]],Nurse[[#This Row],[NA TR Hours]],Nurse[[#This Row],[Med Aide/Tech Hours]])</f>
        <v>326.29076086956525</v>
      </c>
      <c r="L99" s="4">
        <f>SUM(Nurse[[#This Row],[RN Hours (excl. Admin, DON)]],Nurse[[#This Row],[RN Admin Hours]],Nurse[[#This Row],[RN DON Hours]])</f>
        <v>59.76652173913044</v>
      </c>
      <c r="M99" s="4">
        <v>33.951086956521742</v>
      </c>
      <c r="N99" s="4">
        <v>20.076304347826088</v>
      </c>
      <c r="O99" s="4">
        <v>5.7391304347826084</v>
      </c>
      <c r="P99" s="4">
        <f>SUM(Nurse[[#This Row],[LPN Hours (excl. Admin)]],Nurse[[#This Row],[LPN Admin Hours]])</f>
        <v>92.861413043478265</v>
      </c>
      <c r="Q99" s="4">
        <v>92.861413043478265</v>
      </c>
      <c r="R99" s="4">
        <v>0</v>
      </c>
      <c r="S99" s="4">
        <f>SUM(Nurse[[#This Row],[CNA Hours]],Nurse[[#This Row],[NA TR Hours]],Nurse[[#This Row],[Med Aide/Tech Hours]])</f>
        <v>199.47826086956522</v>
      </c>
      <c r="T99" s="4">
        <v>199.47826086956522</v>
      </c>
      <c r="U99" s="4">
        <v>0</v>
      </c>
      <c r="V99" s="4">
        <v>0</v>
      </c>
      <c r="W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101.1875</v>
      </c>
      <c r="X99" s="4">
        <v>8.1086956521739122</v>
      </c>
      <c r="Y99" s="4">
        <v>0</v>
      </c>
      <c r="Z99" s="4">
        <v>0</v>
      </c>
      <c r="AA99" s="4">
        <v>33.372282608695649</v>
      </c>
      <c r="AB99" s="4">
        <v>0</v>
      </c>
      <c r="AC99" s="4">
        <v>59.706521739130437</v>
      </c>
      <c r="AD99" s="4">
        <v>0</v>
      </c>
      <c r="AE99" s="4">
        <v>0</v>
      </c>
      <c r="AF99" s="1">
        <v>445267</v>
      </c>
      <c r="AG99" s="1">
        <v>4</v>
      </c>
      <c r="AH99"/>
    </row>
    <row r="100" spans="1:34" x14ac:dyDescent="0.25">
      <c r="A100" t="s">
        <v>352</v>
      </c>
      <c r="B100" t="s">
        <v>106</v>
      </c>
      <c r="C100" t="s">
        <v>563</v>
      </c>
      <c r="D100" t="s">
        <v>409</v>
      </c>
      <c r="E100" s="4">
        <v>90.456521739130437</v>
      </c>
      <c r="F100" s="4">
        <f>Nurse[[#This Row],[Total Nurse Staff Hours]]/Nurse[[#This Row],[MDS Census]]</f>
        <v>4.0589665945686138</v>
      </c>
      <c r="G100" s="4">
        <f>Nurse[[#This Row],[Total Direct Care Staff Hours]]/Nurse[[#This Row],[MDS Census]]</f>
        <v>3.7460850757029562</v>
      </c>
      <c r="H100" s="4">
        <f>Nurse[[#This Row],[Total RN Hours (w/ Admin, DON)]]/Nurse[[#This Row],[MDS Census]]</f>
        <v>0.56536770007209813</v>
      </c>
      <c r="I100" s="4">
        <f>Nurse[[#This Row],[RN Hours (excl. Admin, DON)]]/Nurse[[#This Row],[MDS Census]]</f>
        <v>0.4454145638067773</v>
      </c>
      <c r="J100" s="4">
        <f>SUM(Nurse[[#This Row],[RN Hours (excl. Admin, DON)]],Nurse[[#This Row],[RN Admin Hours]],Nurse[[#This Row],[RN DON Hours]],Nurse[[#This Row],[LPN Hours (excl. Admin)]],Nurse[[#This Row],[LPN Admin Hours]],Nurse[[#This Row],[CNA Hours]],Nurse[[#This Row],[NA TR Hours]],Nurse[[#This Row],[Med Aide/Tech Hours]])</f>
        <v>367.16</v>
      </c>
      <c r="K100" s="4">
        <f>SUM(Nurse[[#This Row],[RN Hours (excl. Admin, DON)]],Nurse[[#This Row],[LPN Hours (excl. Admin)]],Nurse[[#This Row],[CNA Hours]],Nurse[[#This Row],[NA TR Hours]],Nurse[[#This Row],[Med Aide/Tech Hours]])</f>
        <v>338.85782608695655</v>
      </c>
      <c r="L100" s="4">
        <f>SUM(Nurse[[#This Row],[RN Hours (excl. Admin, DON)]],Nurse[[#This Row],[RN Admin Hours]],Nurse[[#This Row],[RN DON Hours]])</f>
        <v>51.14119565217392</v>
      </c>
      <c r="M100" s="4">
        <v>40.290652173913053</v>
      </c>
      <c r="N100" s="4">
        <v>6.3288043478260869</v>
      </c>
      <c r="O100" s="4">
        <v>4.5217391304347823</v>
      </c>
      <c r="P100" s="4">
        <f>SUM(Nurse[[#This Row],[LPN Hours (excl. Admin)]],Nurse[[#This Row],[LPN Admin Hours]])</f>
        <v>102.78532608695653</v>
      </c>
      <c r="Q100" s="4">
        <v>85.333695652173915</v>
      </c>
      <c r="R100" s="4">
        <v>17.451630434782608</v>
      </c>
      <c r="S100" s="4">
        <f>SUM(Nurse[[#This Row],[CNA Hours]],Nurse[[#This Row],[NA TR Hours]],Nurse[[#This Row],[Med Aide/Tech Hours]])</f>
        <v>213.23347826086959</v>
      </c>
      <c r="T100" s="4">
        <v>213.23347826086959</v>
      </c>
      <c r="U100" s="4">
        <v>0</v>
      </c>
      <c r="V100" s="4">
        <v>0</v>
      </c>
      <c r="W1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8.1521739130434784E-2</v>
      </c>
      <c r="X100" s="4">
        <v>0</v>
      </c>
      <c r="Y100" s="4">
        <v>0</v>
      </c>
      <c r="Z100" s="4">
        <v>0</v>
      </c>
      <c r="AA100" s="4">
        <v>0</v>
      </c>
      <c r="AB100" s="4">
        <v>8.1521739130434784E-2</v>
      </c>
      <c r="AC100" s="4">
        <v>0</v>
      </c>
      <c r="AD100" s="4">
        <v>0</v>
      </c>
      <c r="AE100" s="4">
        <v>0</v>
      </c>
      <c r="AF100" s="1">
        <v>445242</v>
      </c>
      <c r="AG100" s="1">
        <v>4</v>
      </c>
      <c r="AH100"/>
    </row>
    <row r="101" spans="1:34" x14ac:dyDescent="0.25">
      <c r="A101" t="s">
        <v>352</v>
      </c>
      <c r="B101" t="s">
        <v>239</v>
      </c>
      <c r="C101" t="s">
        <v>601</v>
      </c>
      <c r="D101" t="s">
        <v>399</v>
      </c>
      <c r="E101" s="4">
        <v>32.608695652173914</v>
      </c>
      <c r="F101" s="4">
        <f>Nurse[[#This Row],[Total Nurse Staff Hours]]/Nurse[[#This Row],[MDS Census]]</f>
        <v>3.8849500000000008</v>
      </c>
      <c r="G101" s="4">
        <f>Nurse[[#This Row],[Total Direct Care Staff Hours]]/Nurse[[#This Row],[MDS Census]]</f>
        <v>3.5856400000000006</v>
      </c>
      <c r="H101" s="4">
        <f>Nurse[[#This Row],[Total RN Hours (w/ Admin, DON)]]/Nurse[[#This Row],[MDS Census]]</f>
        <v>0.73531333333333337</v>
      </c>
      <c r="I101" s="4">
        <f>Nurse[[#This Row],[RN Hours (excl. Admin, DON)]]/Nurse[[#This Row],[MDS Census]]</f>
        <v>0.58533666666666673</v>
      </c>
      <c r="J101" s="4">
        <f>SUM(Nurse[[#This Row],[RN Hours (excl. Admin, DON)]],Nurse[[#This Row],[RN Admin Hours]],Nurse[[#This Row],[RN DON Hours]],Nurse[[#This Row],[LPN Hours (excl. Admin)]],Nurse[[#This Row],[LPN Admin Hours]],Nurse[[#This Row],[CNA Hours]],Nurse[[#This Row],[NA TR Hours]],Nurse[[#This Row],[Med Aide/Tech Hours]])</f>
        <v>126.68315217391307</v>
      </c>
      <c r="K101" s="4">
        <f>SUM(Nurse[[#This Row],[RN Hours (excl. Admin, DON)]],Nurse[[#This Row],[LPN Hours (excl. Admin)]],Nurse[[#This Row],[CNA Hours]],Nurse[[#This Row],[NA TR Hours]],Nurse[[#This Row],[Med Aide/Tech Hours]])</f>
        <v>116.92304347826089</v>
      </c>
      <c r="L101" s="4">
        <f>SUM(Nurse[[#This Row],[RN Hours (excl. Admin, DON)]],Nurse[[#This Row],[RN Admin Hours]],Nurse[[#This Row],[RN DON Hours]])</f>
        <v>23.977608695652176</v>
      </c>
      <c r="M101" s="4">
        <v>19.087065217391306</v>
      </c>
      <c r="N101" s="4">
        <v>0</v>
      </c>
      <c r="O101" s="4">
        <v>4.8905434782608692</v>
      </c>
      <c r="P101" s="4">
        <f>SUM(Nurse[[#This Row],[LPN Hours (excl. Admin)]],Nurse[[#This Row],[LPN Admin Hours]])</f>
        <v>25.608043478260871</v>
      </c>
      <c r="Q101" s="4">
        <v>20.738478260869567</v>
      </c>
      <c r="R101" s="4">
        <v>4.8695652173913047</v>
      </c>
      <c r="S101" s="4">
        <f>SUM(Nurse[[#This Row],[CNA Hours]],Nurse[[#This Row],[NA TR Hours]],Nurse[[#This Row],[Med Aide/Tech Hours]])</f>
        <v>77.097500000000025</v>
      </c>
      <c r="T101" s="4">
        <v>56.612608695652199</v>
      </c>
      <c r="U101" s="4">
        <v>20.484891304347826</v>
      </c>
      <c r="V101" s="4">
        <v>0</v>
      </c>
      <c r="W1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1" s="4">
        <v>0</v>
      </c>
      <c r="Y101" s="4">
        <v>0</v>
      </c>
      <c r="Z101" s="4">
        <v>0</v>
      </c>
      <c r="AA101" s="4">
        <v>0</v>
      </c>
      <c r="AB101" s="4">
        <v>0</v>
      </c>
      <c r="AC101" s="4">
        <v>0</v>
      </c>
      <c r="AD101" s="4">
        <v>0</v>
      </c>
      <c r="AE101" s="4">
        <v>0</v>
      </c>
      <c r="AF101" s="1">
        <v>445459</v>
      </c>
      <c r="AG101" s="1">
        <v>4</v>
      </c>
      <c r="AH101"/>
    </row>
    <row r="102" spans="1:34" x14ac:dyDescent="0.25">
      <c r="A102" t="s">
        <v>352</v>
      </c>
      <c r="B102" t="s">
        <v>297</v>
      </c>
      <c r="C102" t="s">
        <v>487</v>
      </c>
      <c r="D102" t="s">
        <v>404</v>
      </c>
      <c r="E102" s="4">
        <v>45.163043478260867</v>
      </c>
      <c r="F102" s="4">
        <f>Nurse[[#This Row],[Total Nurse Staff Hours]]/Nurse[[#This Row],[MDS Census]]</f>
        <v>4.385595667870037</v>
      </c>
      <c r="G102" s="4">
        <f>Nurse[[#This Row],[Total Direct Care Staff Hours]]/Nurse[[#This Row],[MDS Census]]</f>
        <v>4.3184476534296037</v>
      </c>
      <c r="H102" s="4">
        <f>Nurse[[#This Row],[Total RN Hours (w/ Admin, DON)]]/Nurse[[#This Row],[MDS Census]]</f>
        <v>0.20090252707581227</v>
      </c>
      <c r="I102" s="4">
        <f>Nurse[[#This Row],[RN Hours (excl. Admin, DON)]]/Nurse[[#This Row],[MDS Census]]</f>
        <v>0.13375451263537907</v>
      </c>
      <c r="J102" s="4">
        <f>SUM(Nurse[[#This Row],[RN Hours (excl. Admin, DON)]],Nurse[[#This Row],[RN Admin Hours]],Nurse[[#This Row],[RN DON Hours]],Nurse[[#This Row],[LPN Hours (excl. Admin)]],Nurse[[#This Row],[LPN Admin Hours]],Nurse[[#This Row],[CNA Hours]],Nurse[[#This Row],[NA TR Hours]],Nurse[[#This Row],[Med Aide/Tech Hours]])</f>
        <v>198.06684782608698</v>
      </c>
      <c r="K102" s="4">
        <f>SUM(Nurse[[#This Row],[RN Hours (excl. Admin, DON)]],Nurse[[#This Row],[LPN Hours (excl. Admin)]],Nurse[[#This Row],[CNA Hours]],Nurse[[#This Row],[NA TR Hours]],Nurse[[#This Row],[Med Aide/Tech Hours]])</f>
        <v>195.0342391304348</v>
      </c>
      <c r="L102" s="4">
        <f>SUM(Nurse[[#This Row],[RN Hours (excl. Admin, DON)]],Nurse[[#This Row],[RN Admin Hours]],Nurse[[#This Row],[RN DON Hours]])</f>
        <v>9.0733695652173907</v>
      </c>
      <c r="M102" s="4">
        <v>6.0407608695652177</v>
      </c>
      <c r="N102" s="4">
        <v>0</v>
      </c>
      <c r="O102" s="4">
        <v>3.0326086956521738</v>
      </c>
      <c r="P102" s="4">
        <f>SUM(Nurse[[#This Row],[LPN Hours (excl. Admin)]],Nurse[[#This Row],[LPN Admin Hours]])</f>
        <v>51.96141304347826</v>
      </c>
      <c r="Q102" s="4">
        <v>51.96141304347826</v>
      </c>
      <c r="R102" s="4">
        <v>0</v>
      </c>
      <c r="S102" s="4">
        <f>SUM(Nurse[[#This Row],[CNA Hours]],Nurse[[#This Row],[NA TR Hours]],Nurse[[#This Row],[Med Aide/Tech Hours]])</f>
        <v>137.03206521739131</v>
      </c>
      <c r="T102" s="4">
        <v>111.91250000000001</v>
      </c>
      <c r="U102" s="4">
        <v>25.119565217391305</v>
      </c>
      <c r="V102" s="4">
        <v>0</v>
      </c>
      <c r="W1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2" s="4">
        <v>0</v>
      </c>
      <c r="Y102" s="4">
        <v>0</v>
      </c>
      <c r="Z102" s="4">
        <v>0</v>
      </c>
      <c r="AA102" s="4">
        <v>0</v>
      </c>
      <c r="AB102" s="4">
        <v>0</v>
      </c>
      <c r="AC102" s="4">
        <v>0</v>
      </c>
      <c r="AD102" s="4">
        <v>0</v>
      </c>
      <c r="AE102" s="4">
        <v>0</v>
      </c>
      <c r="AF102" s="1">
        <v>445527</v>
      </c>
      <c r="AG102" s="1">
        <v>4</v>
      </c>
      <c r="AH102"/>
    </row>
    <row r="103" spans="1:34" x14ac:dyDescent="0.25">
      <c r="A103" t="s">
        <v>352</v>
      </c>
      <c r="B103" t="s">
        <v>179</v>
      </c>
      <c r="C103" t="s">
        <v>487</v>
      </c>
      <c r="D103" t="s">
        <v>404</v>
      </c>
      <c r="E103" s="4">
        <v>36.293478260869563</v>
      </c>
      <c r="F103" s="4">
        <f>Nurse[[#This Row],[Total Nurse Staff Hours]]/Nurse[[#This Row],[MDS Census]]</f>
        <v>4.5347020065887991</v>
      </c>
      <c r="G103" s="4">
        <f>Nurse[[#This Row],[Total Direct Care Staff Hours]]/Nurse[[#This Row],[MDS Census]]</f>
        <v>4.0990566037735849</v>
      </c>
      <c r="H103" s="4">
        <f>Nurse[[#This Row],[Total RN Hours (w/ Admin, DON)]]/Nurse[[#This Row],[MDS Census]]</f>
        <v>0.67265648397723865</v>
      </c>
      <c r="I103" s="4">
        <f>Nurse[[#This Row],[RN Hours (excl. Admin, DON)]]/Nurse[[#This Row],[MDS Census]]</f>
        <v>0.39038634321653193</v>
      </c>
      <c r="J103" s="4">
        <f>SUM(Nurse[[#This Row],[RN Hours (excl. Admin, DON)]],Nurse[[#This Row],[RN Admin Hours]],Nurse[[#This Row],[RN DON Hours]],Nurse[[#This Row],[LPN Hours (excl. Admin)]],Nurse[[#This Row],[LPN Admin Hours]],Nurse[[#This Row],[CNA Hours]],Nurse[[#This Row],[NA TR Hours]],Nurse[[#This Row],[Med Aide/Tech Hours]])</f>
        <v>164.58010869565217</v>
      </c>
      <c r="K103" s="4">
        <f>SUM(Nurse[[#This Row],[RN Hours (excl. Admin, DON)]],Nurse[[#This Row],[LPN Hours (excl. Admin)]],Nurse[[#This Row],[CNA Hours]],Nurse[[#This Row],[NA TR Hours]],Nurse[[#This Row],[Med Aide/Tech Hours]])</f>
        <v>148.76902173913044</v>
      </c>
      <c r="L103" s="4">
        <f>SUM(Nurse[[#This Row],[RN Hours (excl. Admin, DON)]],Nurse[[#This Row],[RN Admin Hours]],Nurse[[#This Row],[RN DON Hours]])</f>
        <v>24.413043478260867</v>
      </c>
      <c r="M103" s="4">
        <v>14.168478260869565</v>
      </c>
      <c r="N103" s="4">
        <v>4.8940217391304346</v>
      </c>
      <c r="O103" s="4">
        <v>5.3505434782608692</v>
      </c>
      <c r="P103" s="4">
        <f>SUM(Nurse[[#This Row],[LPN Hours (excl. Admin)]],Nurse[[#This Row],[LPN Admin Hours]])</f>
        <v>66.487717391304344</v>
      </c>
      <c r="Q103" s="4">
        <v>60.921195652173914</v>
      </c>
      <c r="R103" s="4">
        <v>5.5665217391304349</v>
      </c>
      <c r="S103" s="4">
        <f>SUM(Nurse[[#This Row],[CNA Hours]],Nurse[[#This Row],[NA TR Hours]],Nurse[[#This Row],[Med Aide/Tech Hours]])</f>
        <v>73.679347826086953</v>
      </c>
      <c r="T103" s="4">
        <v>50.524456521739133</v>
      </c>
      <c r="U103" s="4">
        <v>23.154891304347824</v>
      </c>
      <c r="V103" s="4">
        <v>0</v>
      </c>
      <c r="W1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3" s="4">
        <v>0</v>
      </c>
      <c r="Y103" s="4">
        <v>0</v>
      </c>
      <c r="Z103" s="4">
        <v>0</v>
      </c>
      <c r="AA103" s="4">
        <v>0</v>
      </c>
      <c r="AB103" s="4">
        <v>0</v>
      </c>
      <c r="AC103" s="4">
        <v>0</v>
      </c>
      <c r="AD103" s="4">
        <v>0</v>
      </c>
      <c r="AE103" s="4">
        <v>0</v>
      </c>
      <c r="AF103" s="1">
        <v>445372</v>
      </c>
      <c r="AG103" s="1">
        <v>4</v>
      </c>
      <c r="AH103"/>
    </row>
    <row r="104" spans="1:34" x14ac:dyDescent="0.25">
      <c r="A104" t="s">
        <v>352</v>
      </c>
      <c r="B104" t="s">
        <v>307</v>
      </c>
      <c r="C104" t="s">
        <v>487</v>
      </c>
      <c r="D104" t="s">
        <v>404</v>
      </c>
      <c r="E104" s="4">
        <v>28.163043478260871</v>
      </c>
      <c r="F104" s="4">
        <f>Nurse[[#This Row],[Total Nurse Staff Hours]]/Nurse[[#This Row],[MDS Census]]</f>
        <v>3.3133307603241993</v>
      </c>
      <c r="G104" s="4">
        <f>Nurse[[#This Row],[Total Direct Care Staff Hours]]/Nurse[[#This Row],[MDS Census]]</f>
        <v>2.9691586260131224</v>
      </c>
      <c r="H104" s="4">
        <f>Nurse[[#This Row],[Total RN Hours (w/ Admin, DON)]]/Nurse[[#This Row],[MDS Census]]</f>
        <v>0.13923195677344655</v>
      </c>
      <c r="I104" s="4">
        <f>Nurse[[#This Row],[RN Hours (excl. Admin, DON)]]/Nurse[[#This Row],[MDS Census]]</f>
        <v>6.6673099189502122E-2</v>
      </c>
      <c r="J104" s="4">
        <f>SUM(Nurse[[#This Row],[RN Hours (excl. Admin, DON)]],Nurse[[#This Row],[RN Admin Hours]],Nurse[[#This Row],[RN DON Hours]],Nurse[[#This Row],[LPN Hours (excl. Admin)]],Nurse[[#This Row],[LPN Admin Hours]],Nurse[[#This Row],[CNA Hours]],Nurse[[#This Row],[NA TR Hours]],Nurse[[#This Row],[Med Aide/Tech Hours]])</f>
        <v>93.313478260869573</v>
      </c>
      <c r="K104" s="4">
        <f>SUM(Nurse[[#This Row],[RN Hours (excl. Admin, DON)]],Nurse[[#This Row],[LPN Hours (excl. Admin)]],Nurse[[#This Row],[CNA Hours]],Nurse[[#This Row],[NA TR Hours]],Nurse[[#This Row],[Med Aide/Tech Hours]])</f>
        <v>83.620543478260871</v>
      </c>
      <c r="L104" s="4">
        <f>SUM(Nurse[[#This Row],[RN Hours (excl. Admin, DON)]],Nurse[[#This Row],[RN Admin Hours]],Nurse[[#This Row],[RN DON Hours]])</f>
        <v>3.9211956521739131</v>
      </c>
      <c r="M104" s="4">
        <v>1.8777173913043479</v>
      </c>
      <c r="N104" s="4">
        <v>2.0434782608695654</v>
      </c>
      <c r="O104" s="4">
        <v>0</v>
      </c>
      <c r="P104" s="4">
        <f>SUM(Nurse[[#This Row],[LPN Hours (excl. Admin)]],Nurse[[#This Row],[LPN Admin Hours]])</f>
        <v>27.394021739130437</v>
      </c>
      <c r="Q104" s="4">
        <v>19.744565217391305</v>
      </c>
      <c r="R104" s="4">
        <v>7.6494565217391308</v>
      </c>
      <c r="S104" s="4">
        <f>SUM(Nurse[[#This Row],[CNA Hours]],Nurse[[#This Row],[NA TR Hours]],Nurse[[#This Row],[Med Aide/Tech Hours]])</f>
        <v>61.998260869565222</v>
      </c>
      <c r="T104" s="4">
        <v>61.998260869565222</v>
      </c>
      <c r="U104" s="4">
        <v>0</v>
      </c>
      <c r="V104" s="4">
        <v>0</v>
      </c>
      <c r="W1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4" s="4">
        <v>0</v>
      </c>
      <c r="Y104" s="4">
        <v>0</v>
      </c>
      <c r="Z104" s="4">
        <v>0</v>
      </c>
      <c r="AA104" s="4">
        <v>0</v>
      </c>
      <c r="AB104" s="4">
        <v>0</v>
      </c>
      <c r="AC104" s="4">
        <v>0</v>
      </c>
      <c r="AD104" s="4">
        <v>0</v>
      </c>
      <c r="AE104" s="4">
        <v>0</v>
      </c>
      <c r="AF104" s="7">
        <v>4.4000000000000001E+167</v>
      </c>
      <c r="AG104" s="1">
        <v>4</v>
      </c>
      <c r="AH104"/>
    </row>
    <row r="105" spans="1:34" x14ac:dyDescent="0.25">
      <c r="A105" t="s">
        <v>352</v>
      </c>
      <c r="B105" t="s">
        <v>114</v>
      </c>
      <c r="C105" t="s">
        <v>540</v>
      </c>
      <c r="D105" t="s">
        <v>444</v>
      </c>
      <c r="E105" s="4">
        <v>47.184782608695649</v>
      </c>
      <c r="F105" s="4">
        <f>Nurse[[#This Row],[Total Nurse Staff Hours]]/Nurse[[#This Row],[MDS Census]]</f>
        <v>2.4892305920294868</v>
      </c>
      <c r="G105" s="4">
        <f>Nurse[[#This Row],[Total Direct Care Staff Hours]]/Nurse[[#This Row],[MDS Census]]</f>
        <v>2.3629348076480077</v>
      </c>
      <c r="H105" s="4">
        <f>Nurse[[#This Row],[Total RN Hours (w/ Admin, DON)]]/Nurse[[#This Row],[MDS Census]]</f>
        <v>0.41816401750748683</v>
      </c>
      <c r="I105" s="4">
        <f>Nurse[[#This Row],[RN Hours (excl. Admin, DON)]]/Nurse[[#This Row],[MDS Census]]</f>
        <v>0.39973508408200881</v>
      </c>
      <c r="J105" s="4">
        <f>SUM(Nurse[[#This Row],[RN Hours (excl. Admin, DON)]],Nurse[[#This Row],[RN Admin Hours]],Nurse[[#This Row],[RN DON Hours]],Nurse[[#This Row],[LPN Hours (excl. Admin)]],Nurse[[#This Row],[LPN Admin Hours]],Nurse[[#This Row],[CNA Hours]],Nurse[[#This Row],[NA TR Hours]],Nurse[[#This Row],[Med Aide/Tech Hours]])</f>
        <v>117.45380434782609</v>
      </c>
      <c r="K105" s="4">
        <f>SUM(Nurse[[#This Row],[RN Hours (excl. Admin, DON)]],Nurse[[#This Row],[LPN Hours (excl. Admin)]],Nurse[[#This Row],[CNA Hours]],Nurse[[#This Row],[NA TR Hours]],Nurse[[#This Row],[Med Aide/Tech Hours]])</f>
        <v>111.49456521739131</v>
      </c>
      <c r="L105" s="4">
        <f>SUM(Nurse[[#This Row],[RN Hours (excl. Admin, DON)]],Nurse[[#This Row],[RN Admin Hours]],Nurse[[#This Row],[RN DON Hours]])</f>
        <v>19.730978260869566</v>
      </c>
      <c r="M105" s="4">
        <v>18.861413043478262</v>
      </c>
      <c r="N105" s="4">
        <v>0</v>
      </c>
      <c r="O105" s="4">
        <v>0.86956521739130432</v>
      </c>
      <c r="P105" s="4">
        <f>SUM(Nurse[[#This Row],[LPN Hours (excl. Admin)]],Nurse[[#This Row],[LPN Admin Hours]])</f>
        <v>43.459239130434781</v>
      </c>
      <c r="Q105" s="4">
        <v>38.369565217391305</v>
      </c>
      <c r="R105" s="4">
        <v>5.0896739130434785</v>
      </c>
      <c r="S105" s="4">
        <f>SUM(Nurse[[#This Row],[CNA Hours]],Nurse[[#This Row],[NA TR Hours]],Nurse[[#This Row],[Med Aide/Tech Hours]])</f>
        <v>54.263586956521742</v>
      </c>
      <c r="T105" s="4">
        <v>54.263586956521742</v>
      </c>
      <c r="U105" s="4">
        <v>0</v>
      </c>
      <c r="V105" s="4">
        <v>0</v>
      </c>
      <c r="W1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5" s="4">
        <v>0</v>
      </c>
      <c r="Y105" s="4">
        <v>0</v>
      </c>
      <c r="Z105" s="4">
        <v>0</v>
      </c>
      <c r="AA105" s="4">
        <v>0</v>
      </c>
      <c r="AB105" s="4">
        <v>0</v>
      </c>
      <c r="AC105" s="4">
        <v>0</v>
      </c>
      <c r="AD105" s="4">
        <v>0</v>
      </c>
      <c r="AE105" s="4">
        <v>0</v>
      </c>
      <c r="AF105" s="1">
        <v>445256</v>
      </c>
      <c r="AG105" s="1">
        <v>4</v>
      </c>
      <c r="AH105"/>
    </row>
    <row r="106" spans="1:34" x14ac:dyDescent="0.25">
      <c r="A106" t="s">
        <v>352</v>
      </c>
      <c r="B106" t="s">
        <v>30</v>
      </c>
      <c r="C106" t="s">
        <v>543</v>
      </c>
      <c r="D106" t="s">
        <v>396</v>
      </c>
      <c r="E106" s="4">
        <v>339.60869565217394</v>
      </c>
      <c r="F106" s="4">
        <f>Nurse[[#This Row],[Total Nurse Staff Hours]]/Nurse[[#This Row],[MDS Census]]</f>
        <v>3.3096466521572134</v>
      </c>
      <c r="G106" s="4">
        <f>Nurse[[#This Row],[Total Direct Care Staff Hours]]/Nurse[[#This Row],[MDS Census]]</f>
        <v>3.19699302266035</v>
      </c>
      <c r="H106" s="4">
        <f>Nurse[[#This Row],[Total RN Hours (w/ Admin, DON)]]/Nurse[[#This Row],[MDS Census]]</f>
        <v>0.35708968121879398</v>
      </c>
      <c r="I106" s="4">
        <f>Nurse[[#This Row],[RN Hours (excl. Admin, DON)]]/Nurse[[#This Row],[MDS Census]]</f>
        <v>0.27169728587888875</v>
      </c>
      <c r="J106" s="4">
        <f>SUM(Nurse[[#This Row],[RN Hours (excl. Admin, DON)]],Nurse[[#This Row],[RN Admin Hours]],Nurse[[#This Row],[RN DON Hours]],Nurse[[#This Row],[LPN Hours (excl. Admin)]],Nurse[[#This Row],[LPN Admin Hours]],Nurse[[#This Row],[CNA Hours]],Nurse[[#This Row],[NA TR Hours]],Nurse[[#This Row],[Med Aide/Tech Hours]])</f>
        <v>1123.9847826086955</v>
      </c>
      <c r="K106" s="4">
        <f>SUM(Nurse[[#This Row],[RN Hours (excl. Admin, DON)]],Nurse[[#This Row],[LPN Hours (excl. Admin)]],Nurse[[#This Row],[CNA Hours]],Nurse[[#This Row],[NA TR Hours]],Nurse[[#This Row],[Med Aide/Tech Hours]])</f>
        <v>1085.7266304347825</v>
      </c>
      <c r="L106" s="4">
        <f>SUM(Nurse[[#This Row],[RN Hours (excl. Admin, DON)]],Nurse[[#This Row],[RN Admin Hours]],Nurse[[#This Row],[RN DON Hours]])</f>
        <v>121.27076086956522</v>
      </c>
      <c r="M106" s="4">
        <v>92.270760869565223</v>
      </c>
      <c r="N106" s="4">
        <v>23.565217391304348</v>
      </c>
      <c r="O106" s="4">
        <v>5.4347826086956523</v>
      </c>
      <c r="P106" s="4">
        <f>SUM(Nurse[[#This Row],[LPN Hours (excl. Admin)]],Nurse[[#This Row],[LPN Admin Hours]])</f>
        <v>385.99141304347825</v>
      </c>
      <c r="Q106" s="4">
        <v>376.73326086956519</v>
      </c>
      <c r="R106" s="4">
        <v>9.258152173913043</v>
      </c>
      <c r="S106" s="4">
        <f>SUM(Nurse[[#This Row],[CNA Hours]],Nurse[[#This Row],[NA TR Hours]],Nurse[[#This Row],[Med Aide/Tech Hours]])</f>
        <v>616.72260869565196</v>
      </c>
      <c r="T106" s="4">
        <v>604.6030434782607</v>
      </c>
      <c r="U106" s="4">
        <v>12.119565217391305</v>
      </c>
      <c r="V106" s="4">
        <v>0</v>
      </c>
      <c r="W1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115.52489130434786</v>
      </c>
      <c r="X106" s="4">
        <v>0.28706521739130436</v>
      </c>
      <c r="Y106" s="4">
        <v>0</v>
      </c>
      <c r="Z106" s="4">
        <v>0</v>
      </c>
      <c r="AA106" s="4">
        <v>23.990978260869561</v>
      </c>
      <c r="AB106" s="4">
        <v>0</v>
      </c>
      <c r="AC106" s="4">
        <v>91.246847826086992</v>
      </c>
      <c r="AD106" s="4">
        <v>0</v>
      </c>
      <c r="AE106" s="4">
        <v>0</v>
      </c>
      <c r="AF106" s="1">
        <v>445111</v>
      </c>
      <c r="AG106" s="1">
        <v>4</v>
      </c>
      <c r="AH106"/>
    </row>
    <row r="107" spans="1:34" x14ac:dyDescent="0.25">
      <c r="A107" t="s">
        <v>352</v>
      </c>
      <c r="B107" t="s">
        <v>248</v>
      </c>
      <c r="C107" t="s">
        <v>517</v>
      </c>
      <c r="D107" t="s">
        <v>428</v>
      </c>
      <c r="E107" s="4">
        <v>75.141304347826093</v>
      </c>
      <c r="F107" s="4">
        <f>Nurse[[#This Row],[Total Nurse Staff Hours]]/Nurse[[#This Row],[MDS Census]]</f>
        <v>4.1034370027484437</v>
      </c>
      <c r="G107" s="4">
        <f>Nurse[[#This Row],[Total Direct Care Staff Hours]]/Nurse[[#This Row],[MDS Census]]</f>
        <v>3.7286720671199185</v>
      </c>
      <c r="H107" s="4">
        <f>Nurse[[#This Row],[Total RN Hours (w/ Admin, DON)]]/Nurse[[#This Row],[MDS Census]]</f>
        <v>0.34304932735426003</v>
      </c>
      <c r="I107" s="4">
        <f>Nurse[[#This Row],[RN Hours (excl. Admin, DON)]]/Nurse[[#This Row],[MDS Census]]</f>
        <v>0.13857948792130767</v>
      </c>
      <c r="J107" s="4">
        <f>SUM(Nurse[[#This Row],[RN Hours (excl. Admin, DON)]],Nurse[[#This Row],[RN Admin Hours]],Nurse[[#This Row],[RN DON Hours]],Nurse[[#This Row],[LPN Hours (excl. Admin)]],Nurse[[#This Row],[LPN Admin Hours]],Nurse[[#This Row],[CNA Hours]],Nurse[[#This Row],[NA TR Hours]],Nurse[[#This Row],[Med Aide/Tech Hours]])</f>
        <v>308.33760869565214</v>
      </c>
      <c r="K107" s="4">
        <f>SUM(Nurse[[#This Row],[RN Hours (excl. Admin, DON)]],Nurse[[#This Row],[LPN Hours (excl. Admin)]],Nurse[[#This Row],[CNA Hours]],Nurse[[#This Row],[NA TR Hours]],Nurse[[#This Row],[Med Aide/Tech Hours]])</f>
        <v>280.17728260869563</v>
      </c>
      <c r="L107" s="4">
        <f>SUM(Nurse[[#This Row],[RN Hours (excl. Admin, DON)]],Nurse[[#This Row],[RN Admin Hours]],Nurse[[#This Row],[RN DON Hours]])</f>
        <v>25.777173913043477</v>
      </c>
      <c r="M107" s="4">
        <v>10.413043478260869</v>
      </c>
      <c r="N107" s="4">
        <v>10.089673913043478</v>
      </c>
      <c r="O107" s="4">
        <v>5.2744565217391308</v>
      </c>
      <c r="P107" s="4">
        <f>SUM(Nurse[[#This Row],[LPN Hours (excl. Admin)]],Nurse[[#This Row],[LPN Admin Hours]])</f>
        <v>99.8125</v>
      </c>
      <c r="Q107" s="4">
        <v>87.016304347826093</v>
      </c>
      <c r="R107" s="4">
        <v>12.796195652173912</v>
      </c>
      <c r="S107" s="4">
        <f>SUM(Nurse[[#This Row],[CNA Hours]],Nurse[[#This Row],[NA TR Hours]],Nurse[[#This Row],[Med Aide/Tech Hours]])</f>
        <v>182.74793478260867</v>
      </c>
      <c r="T107" s="4">
        <v>170.38652173913042</v>
      </c>
      <c r="U107" s="4">
        <v>12.361413043478262</v>
      </c>
      <c r="V107" s="4">
        <v>0</v>
      </c>
      <c r="W1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49.122282608695656</v>
      </c>
      <c r="X107" s="4">
        <v>1.3668478260869565</v>
      </c>
      <c r="Y107" s="4">
        <v>0</v>
      </c>
      <c r="Z107" s="4">
        <v>0</v>
      </c>
      <c r="AA107" s="4">
        <v>3.3559782608695654</v>
      </c>
      <c r="AB107" s="4">
        <v>0</v>
      </c>
      <c r="AC107" s="4">
        <v>44.399456521739133</v>
      </c>
      <c r="AD107" s="4">
        <v>0</v>
      </c>
      <c r="AE107" s="4">
        <v>0</v>
      </c>
      <c r="AF107" s="1">
        <v>445471</v>
      </c>
      <c r="AG107" s="1">
        <v>4</v>
      </c>
      <c r="AH107"/>
    </row>
    <row r="108" spans="1:34" x14ac:dyDescent="0.25">
      <c r="A108" t="s">
        <v>352</v>
      </c>
      <c r="B108" t="s">
        <v>95</v>
      </c>
      <c r="C108" t="s">
        <v>469</v>
      </c>
      <c r="D108" t="s">
        <v>382</v>
      </c>
      <c r="E108" s="4">
        <v>65.913043478260875</v>
      </c>
      <c r="F108" s="4">
        <f>Nurse[[#This Row],[Total Nurse Staff Hours]]/Nurse[[#This Row],[MDS Census]]</f>
        <v>4.0094162269129283</v>
      </c>
      <c r="G108" s="4">
        <f>Nurse[[#This Row],[Total Direct Care Staff Hours]]/Nurse[[#This Row],[MDS Census]]</f>
        <v>3.5693733509234828</v>
      </c>
      <c r="H108" s="4">
        <f>Nurse[[#This Row],[Total RN Hours (w/ Admin, DON)]]/Nurse[[#This Row],[MDS Census]]</f>
        <v>0.512082783641161</v>
      </c>
      <c r="I108" s="4">
        <f>Nurse[[#This Row],[RN Hours (excl. Admin, DON)]]/Nurse[[#This Row],[MDS Census]]</f>
        <v>0.1494805408970977</v>
      </c>
      <c r="J108" s="4">
        <f>SUM(Nurse[[#This Row],[RN Hours (excl. Admin, DON)]],Nurse[[#This Row],[RN Admin Hours]],Nurse[[#This Row],[RN DON Hours]],Nurse[[#This Row],[LPN Hours (excl. Admin)]],Nurse[[#This Row],[LPN Admin Hours]],Nurse[[#This Row],[CNA Hours]],Nurse[[#This Row],[NA TR Hours]],Nurse[[#This Row],[Med Aide/Tech Hours]])</f>
        <v>264.27282608695651</v>
      </c>
      <c r="K108" s="4">
        <f>SUM(Nurse[[#This Row],[RN Hours (excl. Admin, DON)]],Nurse[[#This Row],[LPN Hours (excl. Admin)]],Nurse[[#This Row],[CNA Hours]],Nurse[[#This Row],[NA TR Hours]],Nurse[[#This Row],[Med Aide/Tech Hours]])</f>
        <v>235.26826086956524</v>
      </c>
      <c r="L108" s="4">
        <f>SUM(Nurse[[#This Row],[RN Hours (excl. Admin, DON)]],Nurse[[#This Row],[RN Admin Hours]],Nurse[[#This Row],[RN DON Hours]])</f>
        <v>33.752934782608705</v>
      </c>
      <c r="M108" s="4">
        <v>9.8527173913043526</v>
      </c>
      <c r="N108" s="4">
        <v>19.4654347826087</v>
      </c>
      <c r="O108" s="4">
        <v>4.4347826086956523</v>
      </c>
      <c r="P108" s="4">
        <f>SUM(Nurse[[#This Row],[LPN Hours (excl. Admin)]],Nurse[[#This Row],[LPN Admin Hours]])</f>
        <v>91.246847826086963</v>
      </c>
      <c r="Q108" s="4">
        <v>86.142500000000013</v>
      </c>
      <c r="R108" s="4">
        <v>5.1043478260869559</v>
      </c>
      <c r="S108" s="4">
        <f>SUM(Nurse[[#This Row],[CNA Hours]],Nurse[[#This Row],[NA TR Hours]],Nurse[[#This Row],[Med Aide/Tech Hours]])</f>
        <v>139.27304347826086</v>
      </c>
      <c r="T108" s="4">
        <v>119.68336956521738</v>
      </c>
      <c r="U108" s="4">
        <v>19.589673913043487</v>
      </c>
      <c r="V108" s="4">
        <v>0</v>
      </c>
      <c r="W1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8" s="4">
        <v>0</v>
      </c>
      <c r="Y108" s="4">
        <v>0</v>
      </c>
      <c r="Z108" s="4">
        <v>0</v>
      </c>
      <c r="AA108" s="4">
        <v>0</v>
      </c>
      <c r="AB108" s="4">
        <v>0</v>
      </c>
      <c r="AC108" s="4">
        <v>0</v>
      </c>
      <c r="AD108" s="4">
        <v>0</v>
      </c>
      <c r="AE108" s="4">
        <v>0</v>
      </c>
      <c r="AF108" s="1">
        <v>445224</v>
      </c>
      <c r="AG108" s="1">
        <v>4</v>
      </c>
      <c r="AH108"/>
    </row>
    <row r="109" spans="1:34" x14ac:dyDescent="0.25">
      <c r="A109" t="s">
        <v>352</v>
      </c>
      <c r="B109" t="s">
        <v>87</v>
      </c>
      <c r="C109" t="s">
        <v>510</v>
      </c>
      <c r="D109" t="s">
        <v>439</v>
      </c>
      <c r="E109" s="4">
        <v>119.08695652173913</v>
      </c>
      <c r="F109" s="4">
        <f>Nurse[[#This Row],[Total Nurse Staff Hours]]/Nurse[[#This Row],[MDS Census]]</f>
        <v>3.1493838992332974</v>
      </c>
      <c r="G109" s="4">
        <f>Nurse[[#This Row],[Total Direct Care Staff Hours]]/Nurse[[#This Row],[MDS Census]]</f>
        <v>2.879797371303396</v>
      </c>
      <c r="H109" s="4">
        <f>Nurse[[#This Row],[Total RN Hours (w/ Admin, DON)]]/Nurse[[#This Row],[MDS Census]]</f>
        <v>0.53189302665206284</v>
      </c>
      <c r="I109" s="4">
        <f>Nurse[[#This Row],[RN Hours (excl. Admin, DON)]]/Nurse[[#This Row],[MDS Census]]</f>
        <v>0.30602592186929534</v>
      </c>
      <c r="J109" s="4">
        <f>SUM(Nurse[[#This Row],[RN Hours (excl. Admin, DON)]],Nurse[[#This Row],[RN Admin Hours]],Nurse[[#This Row],[RN DON Hours]],Nurse[[#This Row],[LPN Hours (excl. Admin)]],Nurse[[#This Row],[LPN Admin Hours]],Nurse[[#This Row],[CNA Hours]],Nurse[[#This Row],[NA TR Hours]],Nurse[[#This Row],[Med Aide/Tech Hours]])</f>
        <v>375.05054347826092</v>
      </c>
      <c r="K109" s="4">
        <f>SUM(Nurse[[#This Row],[RN Hours (excl. Admin, DON)]],Nurse[[#This Row],[LPN Hours (excl. Admin)]],Nurse[[#This Row],[CNA Hours]],Nurse[[#This Row],[NA TR Hours]],Nurse[[#This Row],[Med Aide/Tech Hours]])</f>
        <v>342.94630434782613</v>
      </c>
      <c r="L109" s="4">
        <f>SUM(Nurse[[#This Row],[RN Hours (excl. Admin, DON)]],Nurse[[#This Row],[RN Admin Hours]],Nurse[[#This Row],[RN DON Hours]])</f>
        <v>63.341521739130435</v>
      </c>
      <c r="M109" s="4">
        <v>36.443695652173908</v>
      </c>
      <c r="N109" s="4">
        <v>22.115217391304355</v>
      </c>
      <c r="O109" s="4">
        <v>4.7826086956521738</v>
      </c>
      <c r="P109" s="4">
        <f>SUM(Nurse[[#This Row],[LPN Hours (excl. Admin)]],Nurse[[#This Row],[LPN Admin Hours]])</f>
        <v>140.17293478260868</v>
      </c>
      <c r="Q109" s="4">
        <v>134.96652173913043</v>
      </c>
      <c r="R109" s="4">
        <v>5.2064130434782605</v>
      </c>
      <c r="S109" s="4">
        <f>SUM(Nurse[[#This Row],[CNA Hours]],Nurse[[#This Row],[NA TR Hours]],Nurse[[#This Row],[Med Aide/Tech Hours]])</f>
        <v>171.53608695652179</v>
      </c>
      <c r="T109" s="4">
        <v>171.53608695652179</v>
      </c>
      <c r="U109" s="4">
        <v>0</v>
      </c>
      <c r="V109" s="4">
        <v>0</v>
      </c>
      <c r="W1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9" s="4">
        <v>0</v>
      </c>
      <c r="Y109" s="4">
        <v>0</v>
      </c>
      <c r="Z109" s="4">
        <v>0</v>
      </c>
      <c r="AA109" s="4">
        <v>0</v>
      </c>
      <c r="AB109" s="4">
        <v>0</v>
      </c>
      <c r="AC109" s="4">
        <v>0</v>
      </c>
      <c r="AD109" s="4">
        <v>0</v>
      </c>
      <c r="AE109" s="4">
        <v>0</v>
      </c>
      <c r="AF109" s="1">
        <v>445215</v>
      </c>
      <c r="AG109" s="1">
        <v>4</v>
      </c>
      <c r="AH109"/>
    </row>
    <row r="110" spans="1:34" x14ac:dyDescent="0.25">
      <c r="A110" t="s">
        <v>352</v>
      </c>
      <c r="B110" t="s">
        <v>250</v>
      </c>
      <c r="C110" t="s">
        <v>557</v>
      </c>
      <c r="D110" t="s">
        <v>418</v>
      </c>
      <c r="E110" s="4">
        <v>54.576086956521742</v>
      </c>
      <c r="F110" s="4">
        <f>Nurse[[#This Row],[Total Nurse Staff Hours]]/Nurse[[#This Row],[MDS Census]]</f>
        <v>4.2281198964349729</v>
      </c>
      <c r="G110" s="4">
        <f>Nurse[[#This Row],[Total Direct Care Staff Hours]]/Nurse[[#This Row],[MDS Census]]</f>
        <v>3.6363055168293168</v>
      </c>
      <c r="H110" s="4">
        <f>Nurse[[#This Row],[Total RN Hours (w/ Admin, DON)]]/Nurse[[#This Row],[MDS Census]]</f>
        <v>0.76830511850229022</v>
      </c>
      <c r="I110" s="4">
        <f>Nurse[[#This Row],[RN Hours (excl. Admin, DON)]]/Nurse[[#This Row],[MDS Census]]</f>
        <v>0.43021509659430374</v>
      </c>
      <c r="J110" s="4">
        <f>SUM(Nurse[[#This Row],[RN Hours (excl. Admin, DON)]],Nurse[[#This Row],[RN Admin Hours]],Nurse[[#This Row],[RN DON Hours]],Nurse[[#This Row],[LPN Hours (excl. Admin)]],Nurse[[#This Row],[LPN Admin Hours]],Nurse[[#This Row],[CNA Hours]],Nurse[[#This Row],[NA TR Hours]],Nurse[[#This Row],[Med Aide/Tech Hours]])</f>
        <v>230.7542391304348</v>
      </c>
      <c r="K110" s="4">
        <f>SUM(Nurse[[#This Row],[RN Hours (excl. Admin, DON)]],Nurse[[#This Row],[LPN Hours (excl. Admin)]],Nurse[[#This Row],[CNA Hours]],Nurse[[#This Row],[NA TR Hours]],Nurse[[#This Row],[Med Aide/Tech Hours]])</f>
        <v>198.45532608695652</v>
      </c>
      <c r="L110" s="4">
        <f>SUM(Nurse[[#This Row],[RN Hours (excl. Admin, DON)]],Nurse[[#This Row],[RN Admin Hours]],Nurse[[#This Row],[RN DON Hours]])</f>
        <v>41.931086956521732</v>
      </c>
      <c r="M110" s="4">
        <v>23.47945652173912</v>
      </c>
      <c r="N110" s="4">
        <v>13.929891304347828</v>
      </c>
      <c r="O110" s="4">
        <v>4.5217391304347823</v>
      </c>
      <c r="P110" s="4">
        <f>SUM(Nurse[[#This Row],[LPN Hours (excl. Admin)]],Nurse[[#This Row],[LPN Admin Hours]])</f>
        <v>65.295326086956521</v>
      </c>
      <c r="Q110" s="4">
        <v>51.448043478260871</v>
      </c>
      <c r="R110" s="4">
        <v>13.847282608695656</v>
      </c>
      <c r="S110" s="4">
        <f>SUM(Nurse[[#This Row],[CNA Hours]],Nurse[[#This Row],[NA TR Hours]],Nurse[[#This Row],[Med Aide/Tech Hours]])</f>
        <v>123.52782608695654</v>
      </c>
      <c r="T110" s="4">
        <v>123.52782608695654</v>
      </c>
      <c r="U110" s="4">
        <v>0</v>
      </c>
      <c r="V110" s="4">
        <v>0</v>
      </c>
      <c r="W1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0.90489130434782616</v>
      </c>
      <c r="X110" s="4">
        <v>4.619565217391304E-2</v>
      </c>
      <c r="Y110" s="4">
        <v>0.78260869565217395</v>
      </c>
      <c r="Z110" s="4">
        <v>0</v>
      </c>
      <c r="AA110" s="4">
        <v>0</v>
      </c>
      <c r="AB110" s="4">
        <v>0</v>
      </c>
      <c r="AC110" s="4">
        <v>7.6086956521739135E-2</v>
      </c>
      <c r="AD110" s="4">
        <v>0</v>
      </c>
      <c r="AE110" s="4">
        <v>0</v>
      </c>
      <c r="AF110" s="1">
        <v>445474</v>
      </c>
      <c r="AG110" s="1">
        <v>4</v>
      </c>
      <c r="AH110"/>
    </row>
    <row r="111" spans="1:34" x14ac:dyDescent="0.25">
      <c r="A111" t="s">
        <v>352</v>
      </c>
      <c r="B111" t="s">
        <v>308</v>
      </c>
      <c r="C111" t="s">
        <v>497</v>
      </c>
      <c r="D111" t="s">
        <v>419</v>
      </c>
      <c r="E111" s="4">
        <v>23.434782608695652</v>
      </c>
      <c r="F111" s="4">
        <f>Nurse[[#This Row],[Total Nurse Staff Hours]]/Nurse[[#This Row],[MDS Census]]</f>
        <v>4.2605751391465674</v>
      </c>
      <c r="G111" s="4">
        <f>Nurse[[#This Row],[Total Direct Care Staff Hours]]/Nurse[[#This Row],[MDS Census]]</f>
        <v>3.8561781076066786</v>
      </c>
      <c r="H111" s="4">
        <f>Nurse[[#This Row],[Total RN Hours (w/ Admin, DON)]]/Nurse[[#This Row],[MDS Census]]</f>
        <v>0.63668831168831153</v>
      </c>
      <c r="I111" s="4">
        <f>Nurse[[#This Row],[RN Hours (excl. Admin, DON)]]/Nurse[[#This Row],[MDS Census]]</f>
        <v>0.42889610389610372</v>
      </c>
      <c r="J111" s="4">
        <f>SUM(Nurse[[#This Row],[RN Hours (excl. Admin, DON)]],Nurse[[#This Row],[RN Admin Hours]],Nurse[[#This Row],[RN DON Hours]],Nurse[[#This Row],[LPN Hours (excl. Admin)]],Nurse[[#This Row],[LPN Admin Hours]],Nurse[[#This Row],[CNA Hours]],Nurse[[#This Row],[NA TR Hours]],Nurse[[#This Row],[Med Aide/Tech Hours]])</f>
        <v>99.845652173913038</v>
      </c>
      <c r="K111" s="4">
        <f>SUM(Nurse[[#This Row],[RN Hours (excl. Admin, DON)]],Nurse[[#This Row],[LPN Hours (excl. Admin)]],Nurse[[#This Row],[CNA Hours]],Nurse[[#This Row],[NA TR Hours]],Nurse[[#This Row],[Med Aide/Tech Hours]])</f>
        <v>90.368695652173898</v>
      </c>
      <c r="L111" s="4">
        <f>SUM(Nurse[[#This Row],[RN Hours (excl. Admin, DON)]],Nurse[[#This Row],[RN Admin Hours]],Nurse[[#This Row],[RN DON Hours]])</f>
        <v>14.920652173913039</v>
      </c>
      <c r="M111" s="4">
        <v>10.051086956521734</v>
      </c>
      <c r="N111" s="4">
        <v>0</v>
      </c>
      <c r="O111" s="4">
        <v>4.8695652173913047</v>
      </c>
      <c r="P111" s="4">
        <f>SUM(Nurse[[#This Row],[LPN Hours (excl. Admin)]],Nurse[[#This Row],[LPN Admin Hours]])</f>
        <v>32.35967391304348</v>
      </c>
      <c r="Q111" s="4">
        <v>27.752282608695651</v>
      </c>
      <c r="R111" s="4">
        <v>4.6073913043478276</v>
      </c>
      <c r="S111" s="4">
        <f>SUM(Nurse[[#This Row],[CNA Hours]],Nurse[[#This Row],[NA TR Hours]],Nurse[[#This Row],[Med Aide/Tech Hours]])</f>
        <v>52.565326086956517</v>
      </c>
      <c r="T111" s="4">
        <v>52.565326086956517</v>
      </c>
      <c r="U111" s="4">
        <v>0</v>
      </c>
      <c r="V111" s="4">
        <v>0</v>
      </c>
      <c r="W1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16.484782608695649</v>
      </c>
      <c r="X111" s="4">
        <v>0</v>
      </c>
      <c r="Y111" s="4">
        <v>0</v>
      </c>
      <c r="Z111" s="4">
        <v>0</v>
      </c>
      <c r="AA111" s="4">
        <v>0</v>
      </c>
      <c r="AB111" s="4">
        <v>0</v>
      </c>
      <c r="AC111" s="4">
        <v>16.484782608695649</v>
      </c>
      <c r="AD111" s="4">
        <v>0</v>
      </c>
      <c r="AE111" s="4">
        <v>0</v>
      </c>
      <c r="AF111" s="7">
        <v>4.4000000000000001E+176</v>
      </c>
      <c r="AG111" s="1">
        <v>4</v>
      </c>
      <c r="AH111"/>
    </row>
    <row r="112" spans="1:34" x14ac:dyDescent="0.25">
      <c r="A112" t="s">
        <v>352</v>
      </c>
      <c r="B112" t="s">
        <v>152</v>
      </c>
      <c r="C112" t="s">
        <v>577</v>
      </c>
      <c r="D112" t="s">
        <v>446</v>
      </c>
      <c r="E112" s="4">
        <v>56.097826086956523</v>
      </c>
      <c r="F112" s="4">
        <f>Nurse[[#This Row],[Total Nurse Staff Hours]]/Nurse[[#This Row],[MDS Census]]</f>
        <v>3.1577969385777949</v>
      </c>
      <c r="G112" s="4">
        <f>Nurse[[#This Row],[Total Direct Care Staff Hours]]/Nurse[[#This Row],[MDS Census]]</f>
        <v>2.8321100561906603</v>
      </c>
      <c r="H112" s="4">
        <f>Nurse[[#This Row],[Total RN Hours (w/ Admin, DON)]]/Nurse[[#This Row],[MDS Census]]</f>
        <v>0.56127300910676226</v>
      </c>
      <c r="I112" s="4">
        <f>Nurse[[#This Row],[RN Hours (excl. Admin, DON)]]/Nurse[[#This Row],[MDS Census]]</f>
        <v>0.23558612671962798</v>
      </c>
      <c r="J112" s="4">
        <f>SUM(Nurse[[#This Row],[RN Hours (excl. Admin, DON)]],Nurse[[#This Row],[RN Admin Hours]],Nurse[[#This Row],[RN DON Hours]],Nurse[[#This Row],[LPN Hours (excl. Admin)]],Nurse[[#This Row],[LPN Admin Hours]],Nurse[[#This Row],[CNA Hours]],Nurse[[#This Row],[NA TR Hours]],Nurse[[#This Row],[Med Aide/Tech Hours]])</f>
        <v>177.14554347826086</v>
      </c>
      <c r="K112" s="4">
        <f>SUM(Nurse[[#This Row],[RN Hours (excl. Admin, DON)]],Nurse[[#This Row],[LPN Hours (excl. Admin)]],Nurse[[#This Row],[CNA Hours]],Nurse[[#This Row],[NA TR Hours]],Nurse[[#This Row],[Med Aide/Tech Hours]])</f>
        <v>158.87521739130432</v>
      </c>
      <c r="L112" s="4">
        <f>SUM(Nurse[[#This Row],[RN Hours (excl. Admin, DON)]],Nurse[[#This Row],[RN Admin Hours]],Nurse[[#This Row],[RN DON Hours]])</f>
        <v>31.486195652173912</v>
      </c>
      <c r="M112" s="4">
        <v>13.215869565217391</v>
      </c>
      <c r="N112" s="4">
        <v>12.792065217391302</v>
      </c>
      <c r="O112" s="4">
        <v>5.4782608695652177</v>
      </c>
      <c r="P112" s="4">
        <f>SUM(Nurse[[#This Row],[LPN Hours (excl. Admin)]],Nurse[[#This Row],[LPN Admin Hours]])</f>
        <v>48.824130434782617</v>
      </c>
      <c r="Q112" s="4">
        <v>48.824130434782617</v>
      </c>
      <c r="R112" s="4">
        <v>0</v>
      </c>
      <c r="S112" s="4">
        <f>SUM(Nurse[[#This Row],[CNA Hours]],Nurse[[#This Row],[NA TR Hours]],Nurse[[#This Row],[Med Aide/Tech Hours]])</f>
        <v>96.835217391304326</v>
      </c>
      <c r="T112" s="4">
        <v>96.835217391304326</v>
      </c>
      <c r="U112" s="4">
        <v>0</v>
      </c>
      <c r="V112" s="4">
        <v>0</v>
      </c>
      <c r="W1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17.148478260869567</v>
      </c>
      <c r="X112" s="4">
        <v>0</v>
      </c>
      <c r="Y112" s="4">
        <v>0</v>
      </c>
      <c r="Z112" s="4">
        <v>0</v>
      </c>
      <c r="AA112" s="4">
        <v>9.7888043478260869</v>
      </c>
      <c r="AB112" s="4">
        <v>0</v>
      </c>
      <c r="AC112" s="4">
        <v>7.359673913043479</v>
      </c>
      <c r="AD112" s="4">
        <v>0</v>
      </c>
      <c r="AE112" s="4">
        <v>0</v>
      </c>
      <c r="AF112" s="1">
        <v>445316</v>
      </c>
      <c r="AG112" s="1">
        <v>4</v>
      </c>
      <c r="AH112"/>
    </row>
    <row r="113" spans="1:34" x14ac:dyDescent="0.25">
      <c r="A113" t="s">
        <v>352</v>
      </c>
      <c r="B113" t="s">
        <v>177</v>
      </c>
      <c r="C113" t="s">
        <v>584</v>
      </c>
      <c r="D113" t="s">
        <v>442</v>
      </c>
      <c r="E113" s="4">
        <v>38.663043478260867</v>
      </c>
      <c r="F113" s="4">
        <f>Nurse[[#This Row],[Total Nurse Staff Hours]]/Nurse[[#This Row],[MDS Census]]</f>
        <v>3.1928647736856899</v>
      </c>
      <c r="G113" s="4">
        <f>Nurse[[#This Row],[Total Direct Care Staff Hours]]/Nurse[[#This Row],[MDS Census]]</f>
        <v>2.9233961203261174</v>
      </c>
      <c r="H113" s="4">
        <f>Nurse[[#This Row],[Total RN Hours (w/ Admin, DON)]]/Nurse[[#This Row],[MDS Census]]</f>
        <v>0.64086589822884465</v>
      </c>
      <c r="I113" s="4">
        <f>Nurse[[#This Row],[RN Hours (excl. Admin, DON)]]/Nurse[[#This Row],[MDS Census]]</f>
        <v>0.49917346078155761</v>
      </c>
      <c r="J113" s="4">
        <f>SUM(Nurse[[#This Row],[RN Hours (excl. Admin, DON)]],Nurse[[#This Row],[RN Admin Hours]],Nurse[[#This Row],[RN DON Hours]],Nurse[[#This Row],[LPN Hours (excl. Admin)]],Nurse[[#This Row],[LPN Admin Hours]],Nurse[[#This Row],[CNA Hours]],Nurse[[#This Row],[NA TR Hours]],Nurse[[#This Row],[Med Aide/Tech Hours]])</f>
        <v>123.44586956521738</v>
      </c>
      <c r="K113" s="4">
        <f>SUM(Nurse[[#This Row],[RN Hours (excl. Admin, DON)]],Nurse[[#This Row],[LPN Hours (excl. Admin)]],Nurse[[#This Row],[CNA Hours]],Nurse[[#This Row],[NA TR Hours]],Nurse[[#This Row],[Med Aide/Tech Hours]])</f>
        <v>113.02739130434782</v>
      </c>
      <c r="L113" s="4">
        <f>SUM(Nurse[[#This Row],[RN Hours (excl. Admin, DON)]],Nurse[[#This Row],[RN Admin Hours]],Nurse[[#This Row],[RN DON Hours]])</f>
        <v>24.777826086956527</v>
      </c>
      <c r="M113" s="4">
        <v>19.299565217391308</v>
      </c>
      <c r="N113" s="4">
        <v>0</v>
      </c>
      <c r="O113" s="4">
        <v>5.4782608695652177</v>
      </c>
      <c r="P113" s="4">
        <f>SUM(Nurse[[#This Row],[LPN Hours (excl. Admin)]],Nurse[[#This Row],[LPN Admin Hours]])</f>
        <v>43.275652173913024</v>
      </c>
      <c r="Q113" s="4">
        <v>38.335434782608679</v>
      </c>
      <c r="R113" s="4">
        <v>4.9402173913043468</v>
      </c>
      <c r="S113" s="4">
        <f>SUM(Nurse[[#This Row],[CNA Hours]],Nurse[[#This Row],[NA TR Hours]],Nurse[[#This Row],[Med Aide/Tech Hours]])</f>
        <v>55.392391304347818</v>
      </c>
      <c r="T113" s="4">
        <v>55.392391304347818</v>
      </c>
      <c r="U113" s="4">
        <v>0</v>
      </c>
      <c r="V113" s="4">
        <v>0</v>
      </c>
      <c r="W1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3" s="4">
        <v>0</v>
      </c>
      <c r="Y113" s="4">
        <v>0</v>
      </c>
      <c r="Z113" s="4">
        <v>0</v>
      </c>
      <c r="AA113" s="4">
        <v>0</v>
      </c>
      <c r="AB113" s="4">
        <v>0</v>
      </c>
      <c r="AC113" s="4">
        <v>0</v>
      </c>
      <c r="AD113" s="4">
        <v>0</v>
      </c>
      <c r="AE113" s="4">
        <v>0</v>
      </c>
      <c r="AF113" s="1">
        <v>445367</v>
      </c>
      <c r="AG113" s="1">
        <v>4</v>
      </c>
      <c r="AH113"/>
    </row>
    <row r="114" spans="1:34" x14ac:dyDescent="0.25">
      <c r="A114" t="s">
        <v>352</v>
      </c>
      <c r="B114" t="s">
        <v>244</v>
      </c>
      <c r="C114" t="s">
        <v>557</v>
      </c>
      <c r="D114" t="s">
        <v>418</v>
      </c>
      <c r="E114" s="4">
        <v>64.282608695652172</v>
      </c>
      <c r="F114" s="4">
        <f>Nurse[[#This Row],[Total Nurse Staff Hours]]/Nurse[[#This Row],[MDS Census]]</f>
        <v>3.898623605005072</v>
      </c>
      <c r="G114" s="4">
        <f>Nurse[[#This Row],[Total Direct Care Staff Hours]]/Nurse[[#This Row],[MDS Census]]</f>
        <v>3.5214203584714237</v>
      </c>
      <c r="H114" s="4">
        <f>Nurse[[#This Row],[Total RN Hours (w/ Admin, DON)]]/Nurse[[#This Row],[MDS Census]]</f>
        <v>0.60508623605005074</v>
      </c>
      <c r="I114" s="4">
        <f>Nurse[[#This Row],[RN Hours (excl. Admin, DON)]]/Nurse[[#This Row],[MDS Census]]</f>
        <v>0.35956712884680431</v>
      </c>
      <c r="J114" s="4">
        <f>SUM(Nurse[[#This Row],[RN Hours (excl. Admin, DON)]],Nurse[[#This Row],[RN Admin Hours]],Nurse[[#This Row],[RN DON Hours]],Nurse[[#This Row],[LPN Hours (excl. Admin)]],Nurse[[#This Row],[LPN Admin Hours]],Nurse[[#This Row],[CNA Hours]],Nurse[[#This Row],[NA TR Hours]],Nurse[[#This Row],[Med Aide/Tech Hours]])</f>
        <v>250.61369565217387</v>
      </c>
      <c r="K114" s="4">
        <f>SUM(Nurse[[#This Row],[RN Hours (excl. Admin, DON)]],Nurse[[#This Row],[LPN Hours (excl. Admin)]],Nurse[[#This Row],[CNA Hours]],Nurse[[#This Row],[NA TR Hours]],Nurse[[#This Row],[Med Aide/Tech Hours]])</f>
        <v>226.36608695652171</v>
      </c>
      <c r="L114" s="4">
        <f>SUM(Nurse[[#This Row],[RN Hours (excl. Admin, DON)]],Nurse[[#This Row],[RN Admin Hours]],Nurse[[#This Row],[RN DON Hours]])</f>
        <v>38.896521739130435</v>
      </c>
      <c r="M114" s="4">
        <v>23.113913043478266</v>
      </c>
      <c r="N114" s="4">
        <v>10.739130434782609</v>
      </c>
      <c r="O114" s="4">
        <v>5.0434782608695654</v>
      </c>
      <c r="P114" s="4">
        <f>SUM(Nurse[[#This Row],[LPN Hours (excl. Admin)]],Nurse[[#This Row],[LPN Admin Hours]])</f>
        <v>83.37304347826084</v>
      </c>
      <c r="Q114" s="4">
        <v>74.908043478260836</v>
      </c>
      <c r="R114" s="4">
        <v>8.4649999999999999</v>
      </c>
      <c r="S114" s="4">
        <f>SUM(Nurse[[#This Row],[CNA Hours]],Nurse[[#This Row],[NA TR Hours]],Nurse[[#This Row],[Med Aide/Tech Hours]])</f>
        <v>128.34413043478261</v>
      </c>
      <c r="T114" s="4">
        <v>128.34413043478261</v>
      </c>
      <c r="U114" s="4">
        <v>0</v>
      </c>
      <c r="V114" s="4">
        <v>0</v>
      </c>
      <c r="W1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0.52173913043478259</v>
      </c>
      <c r="X114" s="4">
        <v>0</v>
      </c>
      <c r="Y114" s="4">
        <v>0.52173913043478259</v>
      </c>
      <c r="Z114" s="4">
        <v>0</v>
      </c>
      <c r="AA114" s="4">
        <v>0</v>
      </c>
      <c r="AB114" s="4">
        <v>0</v>
      </c>
      <c r="AC114" s="4">
        <v>0</v>
      </c>
      <c r="AD114" s="4">
        <v>0</v>
      </c>
      <c r="AE114" s="4">
        <v>0</v>
      </c>
      <c r="AF114" s="1">
        <v>445464</v>
      </c>
      <c r="AG114" s="1">
        <v>4</v>
      </c>
      <c r="AH114"/>
    </row>
    <row r="115" spans="1:34" x14ac:dyDescent="0.25">
      <c r="A115" t="s">
        <v>352</v>
      </c>
      <c r="B115" t="s">
        <v>167</v>
      </c>
      <c r="C115" t="s">
        <v>498</v>
      </c>
      <c r="D115" t="s">
        <v>402</v>
      </c>
      <c r="E115" s="4">
        <v>82.619565217391298</v>
      </c>
      <c r="F115" s="4">
        <f>Nurse[[#This Row],[Total Nurse Staff Hours]]/Nurse[[#This Row],[MDS Census]]</f>
        <v>3.7478515984738849</v>
      </c>
      <c r="G115" s="4">
        <f>Nurse[[#This Row],[Total Direct Care Staff Hours]]/Nurse[[#This Row],[MDS Census]]</f>
        <v>3.5526141297197738</v>
      </c>
      <c r="H115" s="4">
        <f>Nurse[[#This Row],[Total RN Hours (w/ Admin, DON)]]/Nurse[[#This Row],[MDS Census]]</f>
        <v>0.98407051703723192</v>
      </c>
      <c r="I115" s="4">
        <f>Nurse[[#This Row],[RN Hours (excl. Admin, DON)]]/Nurse[[#This Row],[MDS Census]]</f>
        <v>0.79488488356795162</v>
      </c>
      <c r="J115" s="4">
        <f>SUM(Nurse[[#This Row],[RN Hours (excl. Admin, DON)]],Nurse[[#This Row],[RN Admin Hours]],Nurse[[#This Row],[RN DON Hours]],Nurse[[#This Row],[LPN Hours (excl. Admin)]],Nurse[[#This Row],[LPN Admin Hours]],Nurse[[#This Row],[CNA Hours]],Nurse[[#This Row],[NA TR Hours]],Nurse[[#This Row],[Med Aide/Tech Hours]])</f>
        <v>309.64586956521737</v>
      </c>
      <c r="K115" s="4">
        <f>SUM(Nurse[[#This Row],[RN Hours (excl. Admin, DON)]],Nurse[[#This Row],[LPN Hours (excl. Admin)]],Nurse[[#This Row],[CNA Hours]],Nurse[[#This Row],[NA TR Hours]],Nurse[[#This Row],[Med Aide/Tech Hours]])</f>
        <v>293.51543478260868</v>
      </c>
      <c r="L115" s="4">
        <f>SUM(Nurse[[#This Row],[RN Hours (excl. Admin, DON)]],Nurse[[#This Row],[RN Admin Hours]],Nurse[[#This Row],[RN DON Hours]])</f>
        <v>81.303478260869554</v>
      </c>
      <c r="M115" s="4">
        <v>65.673043478260865</v>
      </c>
      <c r="N115" s="4">
        <v>10.760869565217391</v>
      </c>
      <c r="O115" s="4">
        <v>4.8695652173913047</v>
      </c>
      <c r="P115" s="4">
        <f>SUM(Nurse[[#This Row],[LPN Hours (excl. Admin)]],Nurse[[#This Row],[LPN Admin Hours]])</f>
        <v>52.940217391304351</v>
      </c>
      <c r="Q115" s="4">
        <v>52.440217391304351</v>
      </c>
      <c r="R115" s="4">
        <v>0.5</v>
      </c>
      <c r="S115" s="4">
        <f>SUM(Nurse[[#This Row],[CNA Hours]],Nurse[[#This Row],[NA TR Hours]],Nurse[[#This Row],[Med Aide/Tech Hours]])</f>
        <v>175.40217391304347</v>
      </c>
      <c r="T115" s="4">
        <v>139.71467391304347</v>
      </c>
      <c r="U115" s="4">
        <v>35.6875</v>
      </c>
      <c r="V115" s="4">
        <v>0</v>
      </c>
      <c r="W1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8.6956521739130432E-2</v>
      </c>
      <c r="X115" s="4">
        <v>0</v>
      </c>
      <c r="Y115" s="4">
        <v>0</v>
      </c>
      <c r="Z115" s="4">
        <v>0</v>
      </c>
      <c r="AA115" s="4">
        <v>0</v>
      </c>
      <c r="AB115" s="4">
        <v>0</v>
      </c>
      <c r="AC115" s="4">
        <v>8.6956521739130432E-2</v>
      </c>
      <c r="AD115" s="4">
        <v>0</v>
      </c>
      <c r="AE115" s="4">
        <v>0</v>
      </c>
      <c r="AF115" s="1">
        <v>445344</v>
      </c>
      <c r="AG115" s="1">
        <v>4</v>
      </c>
      <c r="AH115"/>
    </row>
    <row r="116" spans="1:34" x14ac:dyDescent="0.25">
      <c r="A116" t="s">
        <v>352</v>
      </c>
      <c r="B116" t="s">
        <v>141</v>
      </c>
      <c r="C116" t="s">
        <v>555</v>
      </c>
      <c r="D116" t="s">
        <v>409</v>
      </c>
      <c r="E116" s="4">
        <v>97.858695652173907</v>
      </c>
      <c r="F116" s="4">
        <f>Nurse[[#This Row],[Total Nurse Staff Hours]]/Nurse[[#This Row],[MDS Census]]</f>
        <v>3.275880262134844</v>
      </c>
      <c r="G116" s="4">
        <f>Nurse[[#This Row],[Total Direct Care Staff Hours]]/Nurse[[#This Row],[MDS Census]]</f>
        <v>3.0722536932133733</v>
      </c>
      <c r="H116" s="4">
        <f>Nurse[[#This Row],[Total RN Hours (w/ Admin, DON)]]/Nurse[[#This Row],[MDS Census]]</f>
        <v>0.36398978118404979</v>
      </c>
      <c r="I116" s="4">
        <f>Nurse[[#This Row],[RN Hours (excl. Admin, DON)]]/Nurse[[#This Row],[MDS Census]]</f>
        <v>0.20321004109741198</v>
      </c>
      <c r="J116" s="4">
        <f>SUM(Nurse[[#This Row],[RN Hours (excl. Admin, DON)]],Nurse[[#This Row],[RN Admin Hours]],Nurse[[#This Row],[RN DON Hours]],Nurse[[#This Row],[LPN Hours (excl. Admin)]],Nurse[[#This Row],[LPN Admin Hours]],Nurse[[#This Row],[CNA Hours]],Nurse[[#This Row],[NA TR Hours]],Nurse[[#This Row],[Med Aide/Tech Hours]])</f>
        <v>320.57336956521738</v>
      </c>
      <c r="K116" s="4">
        <f>SUM(Nurse[[#This Row],[RN Hours (excl. Admin, DON)]],Nurse[[#This Row],[LPN Hours (excl. Admin)]],Nurse[[#This Row],[CNA Hours]],Nurse[[#This Row],[NA TR Hours]],Nurse[[#This Row],[Med Aide/Tech Hours]])</f>
        <v>300.64673913043475</v>
      </c>
      <c r="L116" s="4">
        <f>SUM(Nurse[[#This Row],[RN Hours (excl. Admin, DON)]],Nurse[[#This Row],[RN Admin Hours]],Nurse[[#This Row],[RN DON Hours]])</f>
        <v>35.619565217391305</v>
      </c>
      <c r="M116" s="4">
        <v>19.885869565217391</v>
      </c>
      <c r="N116" s="4">
        <v>12.092391304347826</v>
      </c>
      <c r="O116" s="4">
        <v>3.6413043478260869</v>
      </c>
      <c r="P116" s="4">
        <f>SUM(Nurse[[#This Row],[LPN Hours (excl. Admin)]],Nurse[[#This Row],[LPN Admin Hours]])</f>
        <v>105.97282608695653</v>
      </c>
      <c r="Q116" s="4">
        <v>101.77989130434783</v>
      </c>
      <c r="R116" s="4">
        <v>4.1929347826086953</v>
      </c>
      <c r="S116" s="4">
        <f>SUM(Nurse[[#This Row],[CNA Hours]],Nurse[[#This Row],[NA TR Hours]],Nurse[[#This Row],[Med Aide/Tech Hours]])</f>
        <v>178.98097826086956</v>
      </c>
      <c r="T116" s="4">
        <v>149.44293478260869</v>
      </c>
      <c r="U116" s="4">
        <v>29.538043478260871</v>
      </c>
      <c r="V116" s="4">
        <v>0</v>
      </c>
      <c r="W1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6" s="4">
        <v>0</v>
      </c>
      <c r="Y116" s="4">
        <v>0</v>
      </c>
      <c r="Z116" s="4">
        <v>0</v>
      </c>
      <c r="AA116" s="4">
        <v>0</v>
      </c>
      <c r="AB116" s="4">
        <v>0</v>
      </c>
      <c r="AC116" s="4">
        <v>0</v>
      </c>
      <c r="AD116" s="4">
        <v>0</v>
      </c>
      <c r="AE116" s="4">
        <v>0</v>
      </c>
      <c r="AF116" s="1">
        <v>445295</v>
      </c>
      <c r="AG116" s="1">
        <v>4</v>
      </c>
      <c r="AH116"/>
    </row>
    <row r="117" spans="1:34" x14ac:dyDescent="0.25">
      <c r="A117" t="s">
        <v>352</v>
      </c>
      <c r="B117" t="s">
        <v>187</v>
      </c>
      <c r="C117" t="s">
        <v>480</v>
      </c>
      <c r="D117" t="s">
        <v>367</v>
      </c>
      <c r="E117" s="4">
        <v>53.054347826086953</v>
      </c>
      <c r="F117" s="4">
        <f>Nurse[[#This Row],[Total Nurse Staff Hours]]/Nurse[[#This Row],[MDS Census]]</f>
        <v>2.9169862733046505</v>
      </c>
      <c r="G117" s="4">
        <f>Nurse[[#This Row],[Total Direct Care Staff Hours]]/Nurse[[#This Row],[MDS Census]]</f>
        <v>2.6372730997746361</v>
      </c>
      <c r="H117" s="4">
        <f>Nurse[[#This Row],[Total RN Hours (w/ Admin, DON)]]/Nurse[[#This Row],[MDS Census]]</f>
        <v>0.45126818274943642</v>
      </c>
      <c r="I117" s="4">
        <f>Nurse[[#This Row],[RN Hours (excl. Admin, DON)]]/Nurse[[#This Row],[MDS Census]]</f>
        <v>0.26387010858430643</v>
      </c>
      <c r="J117" s="4">
        <f>SUM(Nurse[[#This Row],[RN Hours (excl. Admin, DON)]],Nurse[[#This Row],[RN Admin Hours]],Nurse[[#This Row],[RN DON Hours]],Nurse[[#This Row],[LPN Hours (excl. Admin)]],Nurse[[#This Row],[LPN Admin Hours]],Nurse[[#This Row],[CNA Hours]],Nurse[[#This Row],[NA TR Hours]],Nurse[[#This Row],[Med Aide/Tech Hours]])</f>
        <v>154.75880434782607</v>
      </c>
      <c r="K117" s="4">
        <f>SUM(Nurse[[#This Row],[RN Hours (excl. Admin, DON)]],Nurse[[#This Row],[LPN Hours (excl. Admin)]],Nurse[[#This Row],[CNA Hours]],Nurse[[#This Row],[NA TR Hours]],Nurse[[#This Row],[Med Aide/Tech Hours]])</f>
        <v>139.91880434782607</v>
      </c>
      <c r="L117" s="4">
        <f>SUM(Nurse[[#This Row],[RN Hours (excl. Admin, DON)]],Nurse[[#This Row],[RN Admin Hours]],Nurse[[#This Row],[RN DON Hours]])</f>
        <v>23.941739130434772</v>
      </c>
      <c r="M117" s="4">
        <v>13.999456521739125</v>
      </c>
      <c r="N117" s="4">
        <v>9.9422826086956473</v>
      </c>
      <c r="O117" s="4">
        <v>0</v>
      </c>
      <c r="P117" s="4">
        <f>SUM(Nurse[[#This Row],[LPN Hours (excl. Admin)]],Nurse[[#This Row],[LPN Admin Hours]])</f>
        <v>50.945543478260866</v>
      </c>
      <c r="Q117" s="4">
        <v>46.047826086956519</v>
      </c>
      <c r="R117" s="4">
        <v>4.8977173913043472</v>
      </c>
      <c r="S117" s="4">
        <f>SUM(Nurse[[#This Row],[CNA Hours]],Nurse[[#This Row],[NA TR Hours]],Nurse[[#This Row],[Med Aide/Tech Hours]])</f>
        <v>79.871521739130429</v>
      </c>
      <c r="T117" s="4">
        <v>79.871521739130429</v>
      </c>
      <c r="U117" s="4">
        <v>0</v>
      </c>
      <c r="V117" s="4">
        <v>0</v>
      </c>
      <c r="W1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14.016195652173913</v>
      </c>
      <c r="X117" s="4">
        <v>0.26989130434782604</v>
      </c>
      <c r="Y117" s="4">
        <v>0</v>
      </c>
      <c r="Z117" s="4">
        <v>0</v>
      </c>
      <c r="AA117" s="4">
        <v>8.5669565217391312</v>
      </c>
      <c r="AB117" s="4">
        <v>0</v>
      </c>
      <c r="AC117" s="4">
        <v>5.1793478260869561</v>
      </c>
      <c r="AD117" s="4">
        <v>0</v>
      </c>
      <c r="AE117" s="4">
        <v>0</v>
      </c>
      <c r="AF117" s="1">
        <v>445383</v>
      </c>
      <c r="AG117" s="1">
        <v>4</v>
      </c>
      <c r="AH117"/>
    </row>
    <row r="118" spans="1:34" x14ac:dyDescent="0.25">
      <c r="A118" t="s">
        <v>352</v>
      </c>
      <c r="B118" t="s">
        <v>265</v>
      </c>
      <c r="C118" t="s">
        <v>499</v>
      </c>
      <c r="D118" t="s">
        <v>422</v>
      </c>
      <c r="E118" s="4">
        <v>55.25</v>
      </c>
      <c r="F118" s="4">
        <f>Nurse[[#This Row],[Total Nurse Staff Hours]]/Nurse[[#This Row],[MDS Census]]</f>
        <v>4.2818886484359648</v>
      </c>
      <c r="G118" s="4">
        <f>Nurse[[#This Row],[Total Direct Care Staff Hours]]/Nurse[[#This Row],[MDS Census]]</f>
        <v>4.0308695652173929</v>
      </c>
      <c r="H118" s="4">
        <f>Nurse[[#This Row],[Total RN Hours (w/ Admin, DON)]]/Nurse[[#This Row],[MDS Census]]</f>
        <v>0.40986425339366522</v>
      </c>
      <c r="I118" s="4">
        <f>Nurse[[#This Row],[RN Hours (excl. Admin, DON)]]/Nurse[[#This Row],[MDS Census]]</f>
        <v>0.39914223883533356</v>
      </c>
      <c r="J118" s="4">
        <f>SUM(Nurse[[#This Row],[RN Hours (excl. Admin, DON)]],Nurse[[#This Row],[RN Admin Hours]],Nurse[[#This Row],[RN DON Hours]],Nurse[[#This Row],[LPN Hours (excl. Admin)]],Nurse[[#This Row],[LPN Admin Hours]],Nurse[[#This Row],[CNA Hours]],Nurse[[#This Row],[NA TR Hours]],Nurse[[#This Row],[Med Aide/Tech Hours]])</f>
        <v>236.57434782608703</v>
      </c>
      <c r="K118" s="4">
        <f>SUM(Nurse[[#This Row],[RN Hours (excl. Admin, DON)]],Nurse[[#This Row],[LPN Hours (excl. Admin)]],Nurse[[#This Row],[CNA Hours]],Nurse[[#This Row],[NA TR Hours]],Nurse[[#This Row],[Med Aide/Tech Hours]])</f>
        <v>222.70554347826095</v>
      </c>
      <c r="L118" s="4">
        <f>SUM(Nurse[[#This Row],[RN Hours (excl. Admin, DON)]],Nurse[[#This Row],[RN Admin Hours]],Nurse[[#This Row],[RN DON Hours]])</f>
        <v>22.645000000000003</v>
      </c>
      <c r="M118" s="4">
        <v>22.052608695652179</v>
      </c>
      <c r="N118" s="4">
        <v>0.59239130434782605</v>
      </c>
      <c r="O118" s="4">
        <v>0</v>
      </c>
      <c r="P118" s="4">
        <f>SUM(Nurse[[#This Row],[LPN Hours (excl. Admin)]],Nurse[[#This Row],[LPN Admin Hours]])</f>
        <v>59.568804347826102</v>
      </c>
      <c r="Q118" s="4">
        <v>46.292391304347845</v>
      </c>
      <c r="R118" s="4">
        <v>13.276413043478261</v>
      </c>
      <c r="S118" s="4">
        <f>SUM(Nurse[[#This Row],[CNA Hours]],Nurse[[#This Row],[NA TR Hours]],Nurse[[#This Row],[Med Aide/Tech Hours]])</f>
        <v>154.36054347826092</v>
      </c>
      <c r="T118" s="4">
        <v>154.36054347826092</v>
      </c>
      <c r="U118" s="4">
        <v>0</v>
      </c>
      <c r="V118" s="4">
        <v>0</v>
      </c>
      <c r="W1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1.5699999999999998</v>
      </c>
      <c r="X118" s="4">
        <v>0.2391304347826087</v>
      </c>
      <c r="Y118" s="4">
        <v>0.59239130434782605</v>
      </c>
      <c r="Z118" s="4">
        <v>0</v>
      </c>
      <c r="AA118" s="4">
        <v>0</v>
      </c>
      <c r="AB118" s="4">
        <v>0</v>
      </c>
      <c r="AC118" s="4">
        <v>0.73847826086956514</v>
      </c>
      <c r="AD118" s="4">
        <v>0</v>
      </c>
      <c r="AE118" s="4">
        <v>0</v>
      </c>
      <c r="AF118" s="1">
        <v>445489</v>
      </c>
      <c r="AG118" s="1">
        <v>4</v>
      </c>
      <c r="AH118"/>
    </row>
    <row r="119" spans="1:34" x14ac:dyDescent="0.25">
      <c r="A119" t="s">
        <v>352</v>
      </c>
      <c r="B119" t="s">
        <v>85</v>
      </c>
      <c r="C119" t="s">
        <v>538</v>
      </c>
      <c r="D119" t="s">
        <v>390</v>
      </c>
      <c r="E119" s="4">
        <v>59.586956521739133</v>
      </c>
      <c r="F119" s="4">
        <f>Nurse[[#This Row],[Total Nurse Staff Hours]]/Nurse[[#This Row],[MDS Census]]</f>
        <v>4.1078475009120767</v>
      </c>
      <c r="G119" s="4">
        <f>Nurse[[#This Row],[Total Direct Care Staff Hours]]/Nurse[[#This Row],[MDS Census]]</f>
        <v>3.7091481211236776</v>
      </c>
      <c r="H119" s="4">
        <f>Nurse[[#This Row],[Total RN Hours (w/ Admin, DON)]]/Nurse[[#This Row],[MDS Census]]</f>
        <v>0.46661802261948193</v>
      </c>
      <c r="I119" s="4">
        <f>Nurse[[#This Row],[RN Hours (excl. Admin, DON)]]/Nurse[[#This Row],[MDS Census]]</f>
        <v>0.14707223641006931</v>
      </c>
      <c r="J119" s="4">
        <f>SUM(Nurse[[#This Row],[RN Hours (excl. Admin, DON)]],Nurse[[#This Row],[RN Admin Hours]],Nurse[[#This Row],[RN DON Hours]],Nurse[[#This Row],[LPN Hours (excl. Admin)]],Nurse[[#This Row],[LPN Admin Hours]],Nurse[[#This Row],[CNA Hours]],Nurse[[#This Row],[NA TR Hours]],Nurse[[#This Row],[Med Aide/Tech Hours]])</f>
        <v>244.77413043478265</v>
      </c>
      <c r="K119" s="4">
        <f>SUM(Nurse[[#This Row],[RN Hours (excl. Admin, DON)]],Nurse[[#This Row],[LPN Hours (excl. Admin)]],Nurse[[#This Row],[CNA Hours]],Nurse[[#This Row],[NA TR Hours]],Nurse[[#This Row],[Med Aide/Tech Hours]])</f>
        <v>221.01684782608697</v>
      </c>
      <c r="L119" s="4">
        <f>SUM(Nurse[[#This Row],[RN Hours (excl. Admin, DON)]],Nurse[[#This Row],[RN Admin Hours]],Nurse[[#This Row],[RN DON Hours]])</f>
        <v>27.804347826086957</v>
      </c>
      <c r="M119" s="4">
        <v>8.7635869565217384</v>
      </c>
      <c r="N119" s="4">
        <v>13.5625</v>
      </c>
      <c r="O119" s="4">
        <v>5.4782608695652177</v>
      </c>
      <c r="P119" s="4">
        <f>SUM(Nurse[[#This Row],[LPN Hours (excl. Admin)]],Nurse[[#This Row],[LPN Admin Hours]])</f>
        <v>66.769130434782625</v>
      </c>
      <c r="Q119" s="4">
        <v>62.052608695652182</v>
      </c>
      <c r="R119" s="4">
        <v>4.7165217391304362</v>
      </c>
      <c r="S119" s="4">
        <f>SUM(Nurse[[#This Row],[CNA Hours]],Nurse[[#This Row],[NA TR Hours]],Nurse[[#This Row],[Med Aide/Tech Hours]])</f>
        <v>150.20065217391306</v>
      </c>
      <c r="T119" s="4">
        <v>150.20065217391306</v>
      </c>
      <c r="U119" s="4">
        <v>0</v>
      </c>
      <c r="V119" s="4">
        <v>0</v>
      </c>
      <c r="W1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9.7826086956521743E-2</v>
      </c>
      <c r="X119" s="4">
        <v>0</v>
      </c>
      <c r="Y119" s="4">
        <v>0</v>
      </c>
      <c r="Z119" s="4">
        <v>0</v>
      </c>
      <c r="AA119" s="4">
        <v>0</v>
      </c>
      <c r="AB119" s="4">
        <v>9.7826086956521743E-2</v>
      </c>
      <c r="AC119" s="4">
        <v>0</v>
      </c>
      <c r="AD119" s="4">
        <v>0</v>
      </c>
      <c r="AE119" s="4">
        <v>0</v>
      </c>
      <c r="AF119" s="1">
        <v>445210</v>
      </c>
      <c r="AG119" s="1">
        <v>4</v>
      </c>
      <c r="AH119"/>
    </row>
    <row r="120" spans="1:34" x14ac:dyDescent="0.25">
      <c r="A120" t="s">
        <v>352</v>
      </c>
      <c r="B120" t="s">
        <v>136</v>
      </c>
      <c r="C120" t="s">
        <v>458</v>
      </c>
      <c r="D120" t="s">
        <v>408</v>
      </c>
      <c r="E120" s="4">
        <v>74.228260869565219</v>
      </c>
      <c r="F120" s="4">
        <f>Nurse[[#This Row],[Total Nurse Staff Hours]]/Nurse[[#This Row],[MDS Census]]</f>
        <v>3.2239947283643287</v>
      </c>
      <c r="G120" s="4">
        <f>Nurse[[#This Row],[Total Direct Care Staff Hours]]/Nurse[[#This Row],[MDS Census]]</f>
        <v>2.9551281300336796</v>
      </c>
      <c r="H120" s="4">
        <f>Nurse[[#This Row],[Total RN Hours (w/ Admin, DON)]]/Nurse[[#This Row],[MDS Census]]</f>
        <v>0.72980670669204861</v>
      </c>
      <c r="I120" s="4">
        <f>Nurse[[#This Row],[RN Hours (excl. Admin, DON)]]/Nurse[[#This Row],[MDS Census]]</f>
        <v>0.46094010836139987</v>
      </c>
      <c r="J120" s="4">
        <f>SUM(Nurse[[#This Row],[RN Hours (excl. Admin, DON)]],Nurse[[#This Row],[RN Admin Hours]],Nurse[[#This Row],[RN DON Hours]],Nurse[[#This Row],[LPN Hours (excl. Admin)]],Nurse[[#This Row],[LPN Admin Hours]],Nurse[[#This Row],[CNA Hours]],Nurse[[#This Row],[NA TR Hours]],Nurse[[#This Row],[Med Aide/Tech Hours]])</f>
        <v>239.31152173913043</v>
      </c>
      <c r="K120" s="4">
        <f>SUM(Nurse[[#This Row],[RN Hours (excl. Admin, DON)]],Nurse[[#This Row],[LPN Hours (excl. Admin)]],Nurse[[#This Row],[CNA Hours]],Nurse[[#This Row],[NA TR Hours]],Nurse[[#This Row],[Med Aide/Tech Hours]])</f>
        <v>219.35402173913042</v>
      </c>
      <c r="L120" s="4">
        <f>SUM(Nurse[[#This Row],[RN Hours (excl. Admin, DON)]],Nurse[[#This Row],[RN Admin Hours]],Nurse[[#This Row],[RN DON Hours]])</f>
        <v>54.172282608695653</v>
      </c>
      <c r="M120" s="4">
        <v>34.21478260869565</v>
      </c>
      <c r="N120" s="4">
        <v>14.218369565217396</v>
      </c>
      <c r="O120" s="4">
        <v>5.7391304347826084</v>
      </c>
      <c r="P120" s="4">
        <f>SUM(Nurse[[#This Row],[LPN Hours (excl. Admin)]],Nurse[[#This Row],[LPN Admin Hours]])</f>
        <v>43.758586956521761</v>
      </c>
      <c r="Q120" s="4">
        <v>43.758586956521761</v>
      </c>
      <c r="R120" s="4">
        <v>0</v>
      </c>
      <c r="S120" s="4">
        <f>SUM(Nurse[[#This Row],[CNA Hours]],Nurse[[#This Row],[NA TR Hours]],Nurse[[#This Row],[Med Aide/Tech Hours]])</f>
        <v>141.38065217391301</v>
      </c>
      <c r="T120" s="4">
        <v>134.61032608695649</v>
      </c>
      <c r="U120" s="4">
        <v>6.7703260869565218</v>
      </c>
      <c r="V120" s="4">
        <v>0</v>
      </c>
      <c r="W1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0" s="4">
        <v>0</v>
      </c>
      <c r="Y120" s="4">
        <v>0</v>
      </c>
      <c r="Z120" s="4">
        <v>0</v>
      </c>
      <c r="AA120" s="4">
        <v>0</v>
      </c>
      <c r="AB120" s="4">
        <v>0</v>
      </c>
      <c r="AC120" s="4">
        <v>0</v>
      </c>
      <c r="AD120" s="4">
        <v>0</v>
      </c>
      <c r="AE120" s="4">
        <v>0</v>
      </c>
      <c r="AF120" s="1">
        <v>445288</v>
      </c>
      <c r="AG120" s="1">
        <v>4</v>
      </c>
      <c r="AH120"/>
    </row>
    <row r="121" spans="1:34" x14ac:dyDescent="0.25">
      <c r="A121" t="s">
        <v>352</v>
      </c>
      <c r="B121" t="s">
        <v>252</v>
      </c>
      <c r="C121" t="s">
        <v>498</v>
      </c>
      <c r="D121" t="s">
        <v>402</v>
      </c>
      <c r="E121" s="4">
        <v>80.108695652173907</v>
      </c>
      <c r="F121" s="4">
        <f>Nurse[[#This Row],[Total Nurse Staff Hours]]/Nurse[[#This Row],[MDS Census]]</f>
        <v>3.2918195386702851</v>
      </c>
      <c r="G121" s="4">
        <f>Nurse[[#This Row],[Total Direct Care Staff Hours]]/Nurse[[#This Row],[MDS Census]]</f>
        <v>2.9611546811397562</v>
      </c>
      <c r="H121" s="4">
        <f>Nurse[[#This Row],[Total RN Hours (w/ Admin, DON)]]/Nurse[[#This Row],[MDS Census]]</f>
        <v>0.29935549525101768</v>
      </c>
      <c r="I121" s="4">
        <f>Nurse[[#This Row],[RN Hours (excl. Admin, DON)]]/Nurse[[#This Row],[MDS Census]]</f>
        <v>9.7862957937584816E-2</v>
      </c>
      <c r="J121" s="4">
        <f>SUM(Nurse[[#This Row],[RN Hours (excl. Admin, DON)]],Nurse[[#This Row],[RN Admin Hours]],Nurse[[#This Row],[RN DON Hours]],Nurse[[#This Row],[LPN Hours (excl. Admin)]],Nurse[[#This Row],[LPN Admin Hours]],Nurse[[#This Row],[CNA Hours]],Nurse[[#This Row],[NA TR Hours]],Nurse[[#This Row],[Med Aide/Tech Hours]])</f>
        <v>263.70336956521737</v>
      </c>
      <c r="K121" s="4">
        <f>SUM(Nurse[[#This Row],[RN Hours (excl. Admin, DON)]],Nurse[[#This Row],[LPN Hours (excl. Admin)]],Nurse[[#This Row],[CNA Hours]],Nurse[[#This Row],[NA TR Hours]],Nurse[[#This Row],[Med Aide/Tech Hours]])</f>
        <v>237.21423913043481</v>
      </c>
      <c r="L121" s="4">
        <f>SUM(Nurse[[#This Row],[RN Hours (excl. Admin, DON)]],Nurse[[#This Row],[RN Admin Hours]],Nurse[[#This Row],[RN DON Hours]])</f>
        <v>23.980978260869566</v>
      </c>
      <c r="M121" s="4">
        <v>7.8396739130434785</v>
      </c>
      <c r="N121" s="4">
        <v>10.663043478260869</v>
      </c>
      <c r="O121" s="4">
        <v>5.4782608695652177</v>
      </c>
      <c r="P121" s="4">
        <f>SUM(Nurse[[#This Row],[LPN Hours (excl. Admin)]],Nurse[[#This Row],[LPN Admin Hours]])</f>
        <v>85.728260869565219</v>
      </c>
      <c r="Q121" s="4">
        <v>75.380434782608702</v>
      </c>
      <c r="R121" s="4">
        <v>10.347826086956522</v>
      </c>
      <c r="S121" s="4">
        <f>SUM(Nurse[[#This Row],[CNA Hours]],Nurse[[#This Row],[NA TR Hours]],Nurse[[#This Row],[Med Aide/Tech Hours]])</f>
        <v>153.99413043478262</v>
      </c>
      <c r="T121" s="4">
        <v>153.99413043478262</v>
      </c>
      <c r="U121" s="4">
        <v>0</v>
      </c>
      <c r="V121" s="4">
        <v>0</v>
      </c>
      <c r="W1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1" s="4">
        <v>0</v>
      </c>
      <c r="Y121" s="4">
        <v>0</v>
      </c>
      <c r="Z121" s="4">
        <v>0</v>
      </c>
      <c r="AA121" s="4">
        <v>0</v>
      </c>
      <c r="AB121" s="4">
        <v>0</v>
      </c>
      <c r="AC121" s="4">
        <v>0</v>
      </c>
      <c r="AD121" s="4">
        <v>0</v>
      </c>
      <c r="AE121" s="4">
        <v>0</v>
      </c>
      <c r="AF121" s="1">
        <v>445476</v>
      </c>
      <c r="AG121" s="1">
        <v>4</v>
      </c>
      <c r="AH121"/>
    </row>
    <row r="122" spans="1:34" x14ac:dyDescent="0.25">
      <c r="A122" t="s">
        <v>352</v>
      </c>
      <c r="B122" t="s">
        <v>247</v>
      </c>
      <c r="C122" t="s">
        <v>557</v>
      </c>
      <c r="D122" t="s">
        <v>418</v>
      </c>
      <c r="E122" s="4">
        <v>75.032608695652172</v>
      </c>
      <c r="F122" s="4">
        <f>Nurse[[#This Row],[Total Nurse Staff Hours]]/Nurse[[#This Row],[MDS Census]]</f>
        <v>4.0964073591192234</v>
      </c>
      <c r="G122" s="4">
        <f>Nurse[[#This Row],[Total Direct Care Staff Hours]]/Nurse[[#This Row],[MDS Census]]</f>
        <v>3.6176662320730117</v>
      </c>
      <c r="H122" s="4">
        <f>Nurse[[#This Row],[Total RN Hours (w/ Admin, DON)]]/Nurse[[#This Row],[MDS Census]]</f>
        <v>0.79566854990583802</v>
      </c>
      <c r="I122" s="4">
        <f>Nurse[[#This Row],[RN Hours (excl. Admin, DON)]]/Nurse[[#This Row],[MDS Census]]</f>
        <v>0.52922642329421987</v>
      </c>
      <c r="J122" s="4">
        <f>SUM(Nurse[[#This Row],[RN Hours (excl. Admin, DON)]],Nurse[[#This Row],[RN Admin Hours]],Nurse[[#This Row],[RN DON Hours]],Nurse[[#This Row],[LPN Hours (excl. Admin)]],Nurse[[#This Row],[LPN Admin Hours]],Nurse[[#This Row],[CNA Hours]],Nurse[[#This Row],[NA TR Hours]],Nurse[[#This Row],[Med Aide/Tech Hours]])</f>
        <v>307.36413043478257</v>
      </c>
      <c r="K122" s="4">
        <f>SUM(Nurse[[#This Row],[RN Hours (excl. Admin, DON)]],Nurse[[#This Row],[LPN Hours (excl. Admin)]],Nurse[[#This Row],[CNA Hours]],Nurse[[#This Row],[NA TR Hours]],Nurse[[#This Row],[Med Aide/Tech Hours]])</f>
        <v>271.44293478260869</v>
      </c>
      <c r="L122" s="4">
        <f>SUM(Nurse[[#This Row],[RN Hours (excl. Admin, DON)]],Nurse[[#This Row],[RN Admin Hours]],Nurse[[#This Row],[RN DON Hours]])</f>
        <v>59.701086956521735</v>
      </c>
      <c r="M122" s="4">
        <v>39.709239130434781</v>
      </c>
      <c r="N122" s="4">
        <v>14.888586956521738</v>
      </c>
      <c r="O122" s="4">
        <v>5.1032608695652177</v>
      </c>
      <c r="P122" s="4">
        <f>SUM(Nurse[[#This Row],[LPN Hours (excl. Admin)]],Nurse[[#This Row],[LPN Admin Hours]])</f>
        <v>56.271739130434781</v>
      </c>
      <c r="Q122" s="4">
        <v>40.342391304347828</v>
      </c>
      <c r="R122" s="4">
        <v>15.929347826086957</v>
      </c>
      <c r="S122" s="4">
        <f>SUM(Nurse[[#This Row],[CNA Hours]],Nurse[[#This Row],[NA TR Hours]],Nurse[[#This Row],[Med Aide/Tech Hours]])</f>
        <v>191.39130434782606</v>
      </c>
      <c r="T122" s="4">
        <v>168.77989130434781</v>
      </c>
      <c r="U122" s="4">
        <v>22.611413043478262</v>
      </c>
      <c r="V122" s="4">
        <v>0</v>
      </c>
      <c r="W1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1.5923913043478262</v>
      </c>
      <c r="X122" s="4">
        <v>0</v>
      </c>
      <c r="Y122" s="4">
        <v>9.2391304347826081E-2</v>
      </c>
      <c r="Z122" s="4">
        <v>0</v>
      </c>
      <c r="AA122" s="4">
        <v>1.5</v>
      </c>
      <c r="AB122" s="4">
        <v>0</v>
      </c>
      <c r="AC122" s="4">
        <v>0</v>
      </c>
      <c r="AD122" s="4">
        <v>0</v>
      </c>
      <c r="AE122" s="4">
        <v>0</v>
      </c>
      <c r="AF122" s="1">
        <v>445469</v>
      </c>
      <c r="AG122" s="1">
        <v>4</v>
      </c>
      <c r="AH122"/>
    </row>
    <row r="123" spans="1:34" x14ac:dyDescent="0.25">
      <c r="A123" t="s">
        <v>352</v>
      </c>
      <c r="B123" t="s">
        <v>109</v>
      </c>
      <c r="C123" t="s">
        <v>521</v>
      </c>
      <c r="D123" t="s">
        <v>362</v>
      </c>
      <c r="E123" s="4">
        <v>107.03260869565217</v>
      </c>
      <c r="F123" s="4">
        <f>Nurse[[#This Row],[Total Nurse Staff Hours]]/Nurse[[#This Row],[MDS Census]]</f>
        <v>3.5664344470397076</v>
      </c>
      <c r="G123" s="4">
        <f>Nurse[[#This Row],[Total Direct Care Staff Hours]]/Nurse[[#This Row],[MDS Census]]</f>
        <v>3.2439047425611864</v>
      </c>
      <c r="H123" s="4">
        <f>Nurse[[#This Row],[Total RN Hours (w/ Admin, DON)]]/Nurse[[#This Row],[MDS Census]]</f>
        <v>0.40082461663450797</v>
      </c>
      <c r="I123" s="4">
        <f>Nurse[[#This Row],[RN Hours (excl. Admin, DON)]]/Nurse[[#This Row],[MDS Census]]</f>
        <v>0.24499035239159131</v>
      </c>
      <c r="J123" s="4">
        <f>SUM(Nurse[[#This Row],[RN Hours (excl. Admin, DON)]],Nurse[[#This Row],[RN Admin Hours]],Nurse[[#This Row],[RN DON Hours]],Nurse[[#This Row],[LPN Hours (excl. Admin)]],Nurse[[#This Row],[LPN Admin Hours]],Nurse[[#This Row],[CNA Hours]],Nurse[[#This Row],[NA TR Hours]],Nurse[[#This Row],[Med Aide/Tech Hours]])</f>
        <v>381.72478260869565</v>
      </c>
      <c r="K123" s="4">
        <f>SUM(Nurse[[#This Row],[RN Hours (excl. Admin, DON)]],Nurse[[#This Row],[LPN Hours (excl. Admin)]],Nurse[[#This Row],[CNA Hours]],Nurse[[#This Row],[NA TR Hours]],Nurse[[#This Row],[Med Aide/Tech Hours]])</f>
        <v>347.20358695652175</v>
      </c>
      <c r="L123" s="4">
        <f>SUM(Nurse[[#This Row],[RN Hours (excl. Admin, DON)]],Nurse[[#This Row],[RN Admin Hours]],Nurse[[#This Row],[RN DON Hours]])</f>
        <v>42.901304347826084</v>
      </c>
      <c r="M123" s="4">
        <v>26.221956521739127</v>
      </c>
      <c r="N123" s="4">
        <v>11.027173913043478</v>
      </c>
      <c r="O123" s="4">
        <v>5.6521739130434785</v>
      </c>
      <c r="P123" s="4">
        <f>SUM(Nurse[[#This Row],[LPN Hours (excl. Admin)]],Nurse[[#This Row],[LPN Admin Hours]])</f>
        <v>107.21815217391308</v>
      </c>
      <c r="Q123" s="4">
        <v>89.376304347826121</v>
      </c>
      <c r="R123" s="4">
        <v>17.841847826086958</v>
      </c>
      <c r="S123" s="4">
        <f>SUM(Nurse[[#This Row],[CNA Hours]],Nurse[[#This Row],[NA TR Hours]],Nurse[[#This Row],[Med Aide/Tech Hours]])</f>
        <v>231.6053260869565</v>
      </c>
      <c r="T123" s="4">
        <v>231.6053260869565</v>
      </c>
      <c r="U123" s="4">
        <v>0</v>
      </c>
      <c r="V123" s="4">
        <v>0</v>
      </c>
      <c r="W1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0.15217391304347827</v>
      </c>
      <c r="X123" s="4">
        <v>0</v>
      </c>
      <c r="Y123" s="4">
        <v>0</v>
      </c>
      <c r="Z123" s="4">
        <v>0</v>
      </c>
      <c r="AA123" s="4">
        <v>0</v>
      </c>
      <c r="AB123" s="4">
        <v>0.15217391304347827</v>
      </c>
      <c r="AC123" s="4">
        <v>0</v>
      </c>
      <c r="AD123" s="4">
        <v>0</v>
      </c>
      <c r="AE123" s="4">
        <v>0</v>
      </c>
      <c r="AF123" s="1">
        <v>445246</v>
      </c>
      <c r="AG123" s="1">
        <v>4</v>
      </c>
      <c r="AH123"/>
    </row>
    <row r="124" spans="1:34" x14ac:dyDescent="0.25">
      <c r="A124" t="s">
        <v>352</v>
      </c>
      <c r="B124" t="s">
        <v>4</v>
      </c>
      <c r="C124" t="s">
        <v>605</v>
      </c>
      <c r="D124" t="s">
        <v>362</v>
      </c>
      <c r="E124" s="4">
        <v>143.54347826086956</v>
      </c>
      <c r="F124" s="4">
        <f>Nurse[[#This Row],[Total Nurse Staff Hours]]/Nurse[[#This Row],[MDS Census]]</f>
        <v>4.2589868241708313</v>
      </c>
      <c r="G124" s="4">
        <f>Nurse[[#This Row],[Total Direct Care Staff Hours]]/Nurse[[#This Row],[MDS Census]]</f>
        <v>3.8853051643192491</v>
      </c>
      <c r="H124" s="4">
        <f>Nurse[[#This Row],[Total RN Hours (w/ Admin, DON)]]/Nurse[[#This Row],[MDS Census]]</f>
        <v>0.48487732848705128</v>
      </c>
      <c r="I124" s="4">
        <f>Nurse[[#This Row],[RN Hours (excl. Admin, DON)]]/Nurse[[#This Row],[MDS Census]]</f>
        <v>0.3115591397849462</v>
      </c>
      <c r="J124" s="4">
        <f>SUM(Nurse[[#This Row],[RN Hours (excl. Admin, DON)]],Nurse[[#This Row],[RN Admin Hours]],Nurse[[#This Row],[RN DON Hours]],Nurse[[#This Row],[LPN Hours (excl. Admin)]],Nurse[[#This Row],[LPN Admin Hours]],Nurse[[#This Row],[CNA Hours]],Nurse[[#This Row],[NA TR Hours]],Nurse[[#This Row],[Med Aide/Tech Hours]])</f>
        <v>611.34978260869559</v>
      </c>
      <c r="K124" s="4">
        <f>SUM(Nurse[[#This Row],[RN Hours (excl. Admin, DON)]],Nurse[[#This Row],[LPN Hours (excl. Admin)]],Nurse[[#This Row],[CNA Hours]],Nurse[[#This Row],[NA TR Hours]],Nurse[[#This Row],[Med Aide/Tech Hours]])</f>
        <v>557.71021739130435</v>
      </c>
      <c r="L124" s="4">
        <f>SUM(Nurse[[#This Row],[RN Hours (excl. Admin, DON)]],Nurse[[#This Row],[RN Admin Hours]],Nurse[[#This Row],[RN DON Hours]])</f>
        <v>69.600978260869553</v>
      </c>
      <c r="M124" s="4">
        <v>44.72228260869565</v>
      </c>
      <c r="N124" s="4">
        <v>19.574347826086957</v>
      </c>
      <c r="O124" s="4">
        <v>5.3043478260869561</v>
      </c>
      <c r="P124" s="4">
        <f>SUM(Nurse[[#This Row],[LPN Hours (excl. Admin)]],Nurse[[#This Row],[LPN Admin Hours]])</f>
        <v>159.87771739130437</v>
      </c>
      <c r="Q124" s="4">
        <v>131.11684782608697</v>
      </c>
      <c r="R124" s="4">
        <v>28.760869565217391</v>
      </c>
      <c r="S124" s="4">
        <f>SUM(Nurse[[#This Row],[CNA Hours]],Nurse[[#This Row],[NA TR Hours]],Nurse[[#This Row],[Med Aide/Tech Hours]])</f>
        <v>381.87108695652171</v>
      </c>
      <c r="T124" s="4">
        <v>381.87108695652171</v>
      </c>
      <c r="U124" s="4">
        <v>0</v>
      </c>
      <c r="V124" s="4">
        <v>0</v>
      </c>
      <c r="W1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9.1847826086956519E-2</v>
      </c>
      <c r="X124" s="4">
        <v>9.1847826086956519E-2</v>
      </c>
      <c r="Y124" s="4">
        <v>0</v>
      </c>
      <c r="Z124" s="4">
        <v>0</v>
      </c>
      <c r="AA124" s="4">
        <v>0</v>
      </c>
      <c r="AB124" s="4">
        <v>0</v>
      </c>
      <c r="AC124" s="4">
        <v>0</v>
      </c>
      <c r="AD124" s="4">
        <v>0</v>
      </c>
      <c r="AE124" s="4">
        <v>0</v>
      </c>
      <c r="AF124" s="1">
        <v>445473</v>
      </c>
      <c r="AG124" s="1">
        <v>4</v>
      </c>
      <c r="AH124"/>
    </row>
    <row r="125" spans="1:34" x14ac:dyDescent="0.25">
      <c r="A125" t="s">
        <v>352</v>
      </c>
      <c r="B125" t="s">
        <v>77</v>
      </c>
      <c r="C125" t="s">
        <v>527</v>
      </c>
      <c r="D125" t="s">
        <v>374</v>
      </c>
      <c r="E125" s="4">
        <v>10.010869565217391</v>
      </c>
      <c r="F125" s="4">
        <f>Nurse[[#This Row],[Total Nurse Staff Hours]]/Nurse[[#This Row],[MDS Census]]</f>
        <v>6.1419869706840382</v>
      </c>
      <c r="G125" s="4">
        <f>Nurse[[#This Row],[Total Direct Care Staff Hours]]/Nurse[[#This Row],[MDS Census]]</f>
        <v>6.1419869706840382</v>
      </c>
      <c r="H125" s="4">
        <f>Nurse[[#This Row],[Total RN Hours (w/ Admin, DON)]]/Nurse[[#This Row],[MDS Census]]</f>
        <v>1.064484256243214</v>
      </c>
      <c r="I125" s="4">
        <f>Nurse[[#This Row],[RN Hours (excl. Admin, DON)]]/Nurse[[#This Row],[MDS Census]]</f>
        <v>1.064484256243214</v>
      </c>
      <c r="J125" s="4">
        <f>SUM(Nurse[[#This Row],[RN Hours (excl. Admin, DON)]],Nurse[[#This Row],[RN Admin Hours]],Nurse[[#This Row],[RN DON Hours]],Nurse[[#This Row],[LPN Hours (excl. Admin)]],Nurse[[#This Row],[LPN Admin Hours]],Nurse[[#This Row],[CNA Hours]],Nurse[[#This Row],[NA TR Hours]],Nurse[[#This Row],[Med Aide/Tech Hours]])</f>
        <v>61.486630434782597</v>
      </c>
      <c r="K125" s="4">
        <f>SUM(Nurse[[#This Row],[RN Hours (excl. Admin, DON)]],Nurse[[#This Row],[LPN Hours (excl. Admin)]],Nurse[[#This Row],[CNA Hours]],Nurse[[#This Row],[NA TR Hours]],Nurse[[#This Row],[Med Aide/Tech Hours]])</f>
        <v>61.486630434782597</v>
      </c>
      <c r="L125" s="4">
        <f>SUM(Nurse[[#This Row],[RN Hours (excl. Admin, DON)]],Nurse[[#This Row],[RN Admin Hours]],Nurse[[#This Row],[RN DON Hours]])</f>
        <v>10.656413043478262</v>
      </c>
      <c r="M125" s="4">
        <v>10.656413043478262</v>
      </c>
      <c r="N125" s="4">
        <v>0</v>
      </c>
      <c r="O125" s="4">
        <v>0</v>
      </c>
      <c r="P125" s="4">
        <f>SUM(Nurse[[#This Row],[LPN Hours (excl. Admin)]],Nurse[[#This Row],[LPN Admin Hours]])</f>
        <v>22.958913043478258</v>
      </c>
      <c r="Q125" s="4">
        <v>22.958913043478258</v>
      </c>
      <c r="R125" s="4">
        <v>0</v>
      </c>
      <c r="S125" s="4">
        <f>SUM(Nurse[[#This Row],[CNA Hours]],Nurse[[#This Row],[NA TR Hours]],Nurse[[#This Row],[Med Aide/Tech Hours]])</f>
        <v>27.871304347826076</v>
      </c>
      <c r="T125" s="4">
        <v>27.871304347826076</v>
      </c>
      <c r="U125" s="4">
        <v>0</v>
      </c>
      <c r="V125" s="4">
        <v>0</v>
      </c>
      <c r="W1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5" s="4">
        <v>0</v>
      </c>
      <c r="Y125" s="4">
        <v>0</v>
      </c>
      <c r="Z125" s="4">
        <v>0</v>
      </c>
      <c r="AA125" s="4">
        <v>0</v>
      </c>
      <c r="AB125" s="4">
        <v>0</v>
      </c>
      <c r="AC125" s="4">
        <v>0</v>
      </c>
      <c r="AD125" s="4">
        <v>0</v>
      </c>
      <c r="AE125" s="4">
        <v>0</v>
      </c>
      <c r="AF125" s="1">
        <v>445189</v>
      </c>
      <c r="AG125" s="1">
        <v>4</v>
      </c>
      <c r="AH125"/>
    </row>
    <row r="126" spans="1:34" x14ac:dyDescent="0.25">
      <c r="A126" t="s">
        <v>352</v>
      </c>
      <c r="B126" t="s">
        <v>201</v>
      </c>
      <c r="C126" t="s">
        <v>462</v>
      </c>
      <c r="D126" t="s">
        <v>370</v>
      </c>
      <c r="E126" s="4">
        <v>43.391304347826086</v>
      </c>
      <c r="F126" s="4">
        <f>Nurse[[#This Row],[Total Nurse Staff Hours]]/Nurse[[#This Row],[MDS Census]]</f>
        <v>3.6243111222444893</v>
      </c>
      <c r="G126" s="4">
        <f>Nurse[[#This Row],[Total Direct Care Staff Hours]]/Nurse[[#This Row],[MDS Census]]</f>
        <v>3.5176603206412831</v>
      </c>
      <c r="H126" s="4">
        <f>Nurse[[#This Row],[Total RN Hours (w/ Admin, DON)]]/Nurse[[#This Row],[MDS Census]]</f>
        <v>0.43875250501002</v>
      </c>
      <c r="I126" s="4">
        <f>Nurse[[#This Row],[RN Hours (excl. Admin, DON)]]/Nurse[[#This Row],[MDS Census]]</f>
        <v>0.33210170340681361</v>
      </c>
      <c r="J126" s="4">
        <f>SUM(Nurse[[#This Row],[RN Hours (excl. Admin, DON)]],Nurse[[#This Row],[RN Admin Hours]],Nurse[[#This Row],[RN DON Hours]],Nurse[[#This Row],[LPN Hours (excl. Admin)]],Nurse[[#This Row],[LPN Admin Hours]],Nurse[[#This Row],[CNA Hours]],Nurse[[#This Row],[NA TR Hours]],Nurse[[#This Row],[Med Aide/Tech Hours]])</f>
        <v>157.26358695652175</v>
      </c>
      <c r="K126" s="4">
        <f>SUM(Nurse[[#This Row],[RN Hours (excl. Admin, DON)]],Nurse[[#This Row],[LPN Hours (excl. Admin)]],Nurse[[#This Row],[CNA Hours]],Nurse[[#This Row],[NA TR Hours]],Nurse[[#This Row],[Med Aide/Tech Hours]])</f>
        <v>152.6358695652174</v>
      </c>
      <c r="L126" s="4">
        <f>SUM(Nurse[[#This Row],[RN Hours (excl. Admin, DON)]],Nurse[[#This Row],[RN Admin Hours]],Nurse[[#This Row],[RN DON Hours]])</f>
        <v>19.038043478260867</v>
      </c>
      <c r="M126" s="4">
        <v>14.410326086956522</v>
      </c>
      <c r="N126" s="4">
        <v>0</v>
      </c>
      <c r="O126" s="4">
        <v>4.6277173913043477</v>
      </c>
      <c r="P126" s="4">
        <f>SUM(Nurse[[#This Row],[LPN Hours (excl. Admin)]],Nurse[[#This Row],[LPN Admin Hours]])</f>
        <v>43.880434782608688</v>
      </c>
      <c r="Q126" s="4">
        <v>43.880434782608688</v>
      </c>
      <c r="R126" s="4">
        <v>0</v>
      </c>
      <c r="S126" s="4">
        <f>SUM(Nurse[[#This Row],[CNA Hours]],Nurse[[#This Row],[NA TR Hours]],Nurse[[#This Row],[Med Aide/Tech Hours]])</f>
        <v>94.3451086956522</v>
      </c>
      <c r="T126" s="4">
        <v>94.3451086956522</v>
      </c>
      <c r="U126" s="4">
        <v>0</v>
      </c>
      <c r="V126" s="4">
        <v>0</v>
      </c>
      <c r="W1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6" s="4">
        <v>0</v>
      </c>
      <c r="Y126" s="4">
        <v>0</v>
      </c>
      <c r="Z126" s="4">
        <v>0</v>
      </c>
      <c r="AA126" s="4">
        <v>0</v>
      </c>
      <c r="AB126" s="4">
        <v>0</v>
      </c>
      <c r="AC126" s="4">
        <v>0</v>
      </c>
      <c r="AD126" s="4">
        <v>0</v>
      </c>
      <c r="AE126" s="4">
        <v>0</v>
      </c>
      <c r="AF126" s="1">
        <v>445410</v>
      </c>
      <c r="AG126" s="1">
        <v>4</v>
      </c>
      <c r="AH126"/>
    </row>
    <row r="127" spans="1:34" x14ac:dyDescent="0.25">
      <c r="A127" t="s">
        <v>352</v>
      </c>
      <c r="B127" t="s">
        <v>172</v>
      </c>
      <c r="C127" t="s">
        <v>532</v>
      </c>
      <c r="D127" t="s">
        <v>371</v>
      </c>
      <c r="E127" s="4">
        <v>89.097826086956516</v>
      </c>
      <c r="F127" s="4">
        <f>Nurse[[#This Row],[Total Nurse Staff Hours]]/Nurse[[#This Row],[MDS Census]]</f>
        <v>3.0124130779553497</v>
      </c>
      <c r="G127" s="4">
        <f>Nurse[[#This Row],[Total Direct Care Staff Hours]]/Nurse[[#This Row],[MDS Census]]</f>
        <v>2.7124862754666346</v>
      </c>
      <c r="H127" s="4">
        <f>Nurse[[#This Row],[Total RN Hours (w/ Admin, DON)]]/Nurse[[#This Row],[MDS Census]]</f>
        <v>0.36861046724411373</v>
      </c>
      <c r="I127" s="4">
        <f>Nurse[[#This Row],[RN Hours (excl. Admin, DON)]]/Nurse[[#This Row],[MDS Census]]</f>
        <v>0.16487739416859828</v>
      </c>
      <c r="J127" s="4">
        <f>SUM(Nurse[[#This Row],[RN Hours (excl. Admin, DON)]],Nurse[[#This Row],[RN Admin Hours]],Nurse[[#This Row],[RN DON Hours]],Nurse[[#This Row],[LPN Hours (excl. Admin)]],Nurse[[#This Row],[LPN Admin Hours]],Nurse[[#This Row],[CNA Hours]],Nurse[[#This Row],[NA TR Hours]],Nurse[[#This Row],[Med Aide/Tech Hours]])</f>
        <v>268.39945652173913</v>
      </c>
      <c r="K127" s="4">
        <f>SUM(Nurse[[#This Row],[RN Hours (excl. Admin, DON)]],Nurse[[#This Row],[LPN Hours (excl. Admin)]],Nurse[[#This Row],[CNA Hours]],Nurse[[#This Row],[NA TR Hours]],Nurse[[#This Row],[Med Aide/Tech Hours]])</f>
        <v>241.67663043478262</v>
      </c>
      <c r="L127" s="4">
        <f>SUM(Nurse[[#This Row],[RN Hours (excl. Admin, DON)]],Nurse[[#This Row],[RN Admin Hours]],Nurse[[#This Row],[RN DON Hours]])</f>
        <v>32.842391304347828</v>
      </c>
      <c r="M127" s="4">
        <v>14.690217391304348</v>
      </c>
      <c r="N127" s="4">
        <v>12.184782608695652</v>
      </c>
      <c r="O127" s="4">
        <v>5.9673913043478262</v>
      </c>
      <c r="P127" s="4">
        <f>SUM(Nurse[[#This Row],[LPN Hours (excl. Admin)]],Nurse[[#This Row],[LPN Admin Hours]])</f>
        <v>91.978260869565219</v>
      </c>
      <c r="Q127" s="4">
        <v>83.407608695652172</v>
      </c>
      <c r="R127" s="4">
        <v>8.570652173913043</v>
      </c>
      <c r="S127" s="4">
        <f>SUM(Nurse[[#This Row],[CNA Hours]],Nurse[[#This Row],[NA TR Hours]],Nurse[[#This Row],[Med Aide/Tech Hours]])</f>
        <v>143.57880434782609</v>
      </c>
      <c r="T127" s="4">
        <v>143.57880434782609</v>
      </c>
      <c r="U127" s="4">
        <v>0</v>
      </c>
      <c r="V127" s="4">
        <v>0</v>
      </c>
      <c r="W1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16.578804347826086</v>
      </c>
      <c r="X127" s="4">
        <v>0</v>
      </c>
      <c r="Y127" s="4">
        <v>0</v>
      </c>
      <c r="Z127" s="4">
        <v>0</v>
      </c>
      <c r="AA127" s="4">
        <v>5.0353260869565215</v>
      </c>
      <c r="AB127" s="4">
        <v>0</v>
      </c>
      <c r="AC127" s="4">
        <v>11.543478260869565</v>
      </c>
      <c r="AD127" s="4">
        <v>0</v>
      </c>
      <c r="AE127" s="4">
        <v>0</v>
      </c>
      <c r="AF127" s="1">
        <v>445358</v>
      </c>
      <c r="AG127" s="1">
        <v>4</v>
      </c>
      <c r="AH127"/>
    </row>
    <row r="128" spans="1:34" x14ac:dyDescent="0.25">
      <c r="A128" t="s">
        <v>352</v>
      </c>
      <c r="B128" t="s">
        <v>296</v>
      </c>
      <c r="C128" t="s">
        <v>468</v>
      </c>
      <c r="D128" t="s">
        <v>423</v>
      </c>
      <c r="E128" s="4">
        <v>60.228260869565219</v>
      </c>
      <c r="F128" s="4">
        <f>Nurse[[#This Row],[Total Nurse Staff Hours]]/Nurse[[#This Row],[MDS Census]]</f>
        <v>3.1932809962100701</v>
      </c>
      <c r="G128" s="4">
        <f>Nurse[[#This Row],[Total Direct Care Staff Hours]]/Nurse[[#This Row],[MDS Census]]</f>
        <v>2.9565908680743549</v>
      </c>
      <c r="H128" s="4">
        <f>Nurse[[#This Row],[Total RN Hours (w/ Admin, DON)]]/Nurse[[#This Row],[MDS Census]]</f>
        <v>0.5955188594116585</v>
      </c>
      <c r="I128" s="4">
        <f>Nurse[[#This Row],[RN Hours (excl. Admin, DON)]]/Nurse[[#This Row],[MDS Census]]</f>
        <v>0.35882873127594295</v>
      </c>
      <c r="J128" s="4">
        <f>SUM(Nurse[[#This Row],[RN Hours (excl. Admin, DON)]],Nurse[[#This Row],[RN Admin Hours]],Nurse[[#This Row],[RN DON Hours]],Nurse[[#This Row],[LPN Hours (excl. Admin)]],Nurse[[#This Row],[LPN Admin Hours]],Nurse[[#This Row],[CNA Hours]],Nurse[[#This Row],[NA TR Hours]],Nurse[[#This Row],[Med Aide/Tech Hours]])</f>
        <v>192.32576086956522</v>
      </c>
      <c r="K128" s="4">
        <f>SUM(Nurse[[#This Row],[RN Hours (excl. Admin, DON)]],Nurse[[#This Row],[LPN Hours (excl. Admin)]],Nurse[[#This Row],[CNA Hours]],Nurse[[#This Row],[NA TR Hours]],Nurse[[#This Row],[Med Aide/Tech Hours]])</f>
        <v>178.07032608695653</v>
      </c>
      <c r="L128" s="4">
        <f>SUM(Nurse[[#This Row],[RN Hours (excl. Admin, DON)]],Nurse[[#This Row],[RN Admin Hours]],Nurse[[#This Row],[RN DON Hours]])</f>
        <v>35.8670652173913</v>
      </c>
      <c r="M128" s="4">
        <v>21.611630434782608</v>
      </c>
      <c r="N128" s="4">
        <v>9.7336956521739122</v>
      </c>
      <c r="O128" s="4">
        <v>4.5217391304347823</v>
      </c>
      <c r="P128" s="4">
        <f>SUM(Nurse[[#This Row],[LPN Hours (excl. Admin)]],Nurse[[#This Row],[LPN Admin Hours]])</f>
        <v>35.045434782608694</v>
      </c>
      <c r="Q128" s="4">
        <v>35.045434782608694</v>
      </c>
      <c r="R128" s="4">
        <v>0</v>
      </c>
      <c r="S128" s="4">
        <f>SUM(Nurse[[#This Row],[CNA Hours]],Nurse[[#This Row],[NA TR Hours]],Nurse[[#This Row],[Med Aide/Tech Hours]])</f>
        <v>121.41326086956524</v>
      </c>
      <c r="T128" s="4">
        <v>121.41326086956524</v>
      </c>
      <c r="U128" s="4">
        <v>0</v>
      </c>
      <c r="V128" s="4">
        <v>0</v>
      </c>
      <c r="W1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92.569456521739127</v>
      </c>
      <c r="X128" s="4">
        <v>14.834456521739128</v>
      </c>
      <c r="Y128" s="4">
        <v>0</v>
      </c>
      <c r="Z128" s="4">
        <v>0</v>
      </c>
      <c r="AA128" s="4">
        <v>14.309021739130433</v>
      </c>
      <c r="AB128" s="4">
        <v>0</v>
      </c>
      <c r="AC128" s="4">
        <v>63.42597826086957</v>
      </c>
      <c r="AD128" s="4">
        <v>0</v>
      </c>
      <c r="AE128" s="4">
        <v>0</v>
      </c>
      <c r="AF128" s="1">
        <v>445526</v>
      </c>
      <c r="AG128" s="1">
        <v>4</v>
      </c>
      <c r="AH128"/>
    </row>
    <row r="129" spans="1:34" x14ac:dyDescent="0.25">
      <c r="A129" t="s">
        <v>352</v>
      </c>
      <c r="B129" t="s">
        <v>169</v>
      </c>
      <c r="C129" t="s">
        <v>529</v>
      </c>
      <c r="D129" t="s">
        <v>363</v>
      </c>
      <c r="E129" s="4">
        <v>32.054347826086953</v>
      </c>
      <c r="F129" s="4">
        <f>Nurse[[#This Row],[Total Nurse Staff Hours]]/Nurse[[#This Row],[MDS Census]]</f>
        <v>3.7687521193624969</v>
      </c>
      <c r="G129" s="4">
        <f>Nurse[[#This Row],[Total Direct Care Staff Hours]]/Nurse[[#This Row],[MDS Census]]</f>
        <v>3.3677009155645989</v>
      </c>
      <c r="H129" s="4">
        <f>Nurse[[#This Row],[Total RN Hours (w/ Admin, DON)]]/Nurse[[#This Row],[MDS Census]]</f>
        <v>0.459440488301119</v>
      </c>
      <c r="I129" s="4">
        <f>Nurse[[#This Row],[RN Hours (excl. Admin, DON)]]/Nurse[[#This Row],[MDS Census]]</f>
        <v>0.25295693455408613</v>
      </c>
      <c r="J129" s="4">
        <f>SUM(Nurse[[#This Row],[RN Hours (excl. Admin, DON)]],Nurse[[#This Row],[RN Admin Hours]],Nurse[[#This Row],[RN DON Hours]],Nurse[[#This Row],[LPN Hours (excl. Admin)]],Nurse[[#This Row],[LPN Admin Hours]],Nurse[[#This Row],[CNA Hours]],Nurse[[#This Row],[NA TR Hours]],Nurse[[#This Row],[Med Aide/Tech Hours]])</f>
        <v>120.80489130434785</v>
      </c>
      <c r="K129" s="4">
        <f>SUM(Nurse[[#This Row],[RN Hours (excl. Admin, DON)]],Nurse[[#This Row],[LPN Hours (excl. Admin)]],Nurse[[#This Row],[CNA Hours]],Nurse[[#This Row],[NA TR Hours]],Nurse[[#This Row],[Med Aide/Tech Hours]])</f>
        <v>107.94945652173915</v>
      </c>
      <c r="L129" s="4">
        <f>SUM(Nurse[[#This Row],[RN Hours (excl. Admin, DON)]],Nurse[[#This Row],[RN Admin Hours]],Nurse[[#This Row],[RN DON Hours]])</f>
        <v>14.727065217391303</v>
      </c>
      <c r="M129" s="4">
        <v>8.1083695652173908</v>
      </c>
      <c r="N129" s="4">
        <v>0.27086956521739131</v>
      </c>
      <c r="O129" s="4">
        <v>6.3478260869565215</v>
      </c>
      <c r="P129" s="4">
        <f>SUM(Nurse[[#This Row],[LPN Hours (excl. Admin)]],Nurse[[#This Row],[LPN Admin Hours]])</f>
        <v>42.434347826086949</v>
      </c>
      <c r="Q129" s="4">
        <v>36.197608695652164</v>
      </c>
      <c r="R129" s="4">
        <v>6.2367391304347839</v>
      </c>
      <c r="S129" s="4">
        <f>SUM(Nurse[[#This Row],[CNA Hours]],Nurse[[#This Row],[NA TR Hours]],Nurse[[#This Row],[Med Aide/Tech Hours]])</f>
        <v>63.6434782608696</v>
      </c>
      <c r="T129" s="4">
        <v>63.6434782608696</v>
      </c>
      <c r="U129" s="4">
        <v>0</v>
      </c>
      <c r="V129" s="4">
        <v>0</v>
      </c>
      <c r="W1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9" s="4">
        <v>0</v>
      </c>
      <c r="Y129" s="4">
        <v>0</v>
      </c>
      <c r="Z129" s="4">
        <v>0</v>
      </c>
      <c r="AA129" s="4">
        <v>0</v>
      </c>
      <c r="AB129" s="4">
        <v>0</v>
      </c>
      <c r="AC129" s="4">
        <v>0</v>
      </c>
      <c r="AD129" s="4">
        <v>0</v>
      </c>
      <c r="AE129" s="4">
        <v>0</v>
      </c>
      <c r="AF129" s="1">
        <v>445354</v>
      </c>
      <c r="AG129" s="1">
        <v>4</v>
      </c>
      <c r="AH129"/>
    </row>
    <row r="130" spans="1:34" x14ac:dyDescent="0.25">
      <c r="A130" t="s">
        <v>352</v>
      </c>
      <c r="B130" t="s">
        <v>120</v>
      </c>
      <c r="C130" t="s">
        <v>559</v>
      </c>
      <c r="D130" t="s">
        <v>387</v>
      </c>
      <c r="E130" s="4">
        <v>52.510869565217391</v>
      </c>
      <c r="F130" s="4">
        <f>Nurse[[#This Row],[Total Nurse Staff Hours]]/Nurse[[#This Row],[MDS Census]]</f>
        <v>3.9085116953011796</v>
      </c>
      <c r="G130" s="4">
        <f>Nurse[[#This Row],[Total Direct Care Staff Hours]]/Nurse[[#This Row],[MDS Census]]</f>
        <v>3.6261643552059617</v>
      </c>
      <c r="H130" s="4">
        <f>Nurse[[#This Row],[Total RN Hours (w/ Admin, DON)]]/Nurse[[#This Row],[MDS Census]]</f>
        <v>0.86845373628648315</v>
      </c>
      <c r="I130" s="4">
        <f>Nurse[[#This Row],[RN Hours (excl. Admin, DON)]]/Nurse[[#This Row],[MDS Census]]</f>
        <v>0.68039743324363489</v>
      </c>
      <c r="J130" s="4">
        <f>SUM(Nurse[[#This Row],[RN Hours (excl. Admin, DON)]],Nurse[[#This Row],[RN Admin Hours]],Nurse[[#This Row],[RN DON Hours]],Nurse[[#This Row],[LPN Hours (excl. Admin)]],Nurse[[#This Row],[LPN Admin Hours]],Nurse[[#This Row],[CNA Hours]],Nurse[[#This Row],[NA TR Hours]],Nurse[[#This Row],[Med Aide/Tech Hours]])</f>
        <v>205.23934782608694</v>
      </c>
      <c r="K130" s="4">
        <f>SUM(Nurse[[#This Row],[RN Hours (excl. Admin, DON)]],Nurse[[#This Row],[LPN Hours (excl. Admin)]],Nurse[[#This Row],[CNA Hours]],Nurse[[#This Row],[NA TR Hours]],Nurse[[#This Row],[Med Aide/Tech Hours]])</f>
        <v>190.41304347826087</v>
      </c>
      <c r="L130" s="4">
        <f>SUM(Nurse[[#This Row],[RN Hours (excl. Admin, DON)]],Nurse[[#This Row],[RN Admin Hours]],Nurse[[#This Row],[RN DON Hours]])</f>
        <v>45.603260869565219</v>
      </c>
      <c r="M130" s="4">
        <v>35.728260869565219</v>
      </c>
      <c r="N130" s="4">
        <v>4.7445652173913047</v>
      </c>
      <c r="O130" s="4">
        <v>5.1304347826086953</v>
      </c>
      <c r="P130" s="4">
        <f>SUM(Nurse[[#This Row],[LPN Hours (excl. Admin)]],Nurse[[#This Row],[LPN Admin Hours]])</f>
        <v>74.875217391304346</v>
      </c>
      <c r="Q130" s="4">
        <v>69.923913043478265</v>
      </c>
      <c r="R130" s="4">
        <v>4.9513043478260865</v>
      </c>
      <c r="S130" s="4">
        <f>SUM(Nurse[[#This Row],[CNA Hours]],Nurse[[#This Row],[NA TR Hours]],Nurse[[#This Row],[Med Aide/Tech Hours]])</f>
        <v>84.760869565217391</v>
      </c>
      <c r="T130" s="4">
        <v>84.760869565217391</v>
      </c>
      <c r="U130" s="4">
        <v>0</v>
      </c>
      <c r="V130" s="4">
        <v>0</v>
      </c>
      <c r="W1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5.866847826086957</v>
      </c>
      <c r="X130" s="4">
        <v>0</v>
      </c>
      <c r="Y130" s="4">
        <v>0</v>
      </c>
      <c r="Z130" s="4">
        <v>0</v>
      </c>
      <c r="AA130" s="4">
        <v>2.5054347826086958</v>
      </c>
      <c r="AB130" s="4">
        <v>0</v>
      </c>
      <c r="AC130" s="4">
        <v>3.3614130434782608</v>
      </c>
      <c r="AD130" s="4">
        <v>0</v>
      </c>
      <c r="AE130" s="4">
        <v>0</v>
      </c>
      <c r="AF130" s="1">
        <v>445264</v>
      </c>
      <c r="AG130" s="1">
        <v>4</v>
      </c>
      <c r="AH130"/>
    </row>
    <row r="131" spans="1:34" x14ac:dyDescent="0.25">
      <c r="A131" t="s">
        <v>352</v>
      </c>
      <c r="B131" t="s">
        <v>303</v>
      </c>
      <c r="C131" t="s">
        <v>496</v>
      </c>
      <c r="D131" t="s">
        <v>438</v>
      </c>
      <c r="E131" s="4">
        <v>39.478260869565219</v>
      </c>
      <c r="F131" s="4">
        <f>Nurse[[#This Row],[Total Nurse Staff Hours]]/Nurse[[#This Row],[MDS Census]]</f>
        <v>4.3253028634361232</v>
      </c>
      <c r="G131" s="4">
        <f>Nurse[[#This Row],[Total Direct Care Staff Hours]]/Nurse[[#This Row],[MDS Census]]</f>
        <v>4.3253028634361232</v>
      </c>
      <c r="H131" s="4">
        <f>Nurse[[#This Row],[Total RN Hours (w/ Admin, DON)]]/Nurse[[#This Row],[MDS Census]]</f>
        <v>0.43447136563876648</v>
      </c>
      <c r="I131" s="4">
        <f>Nurse[[#This Row],[RN Hours (excl. Admin, DON)]]/Nurse[[#This Row],[MDS Census]]</f>
        <v>0.43447136563876648</v>
      </c>
      <c r="J131" s="4">
        <f>SUM(Nurse[[#This Row],[RN Hours (excl. Admin, DON)]],Nurse[[#This Row],[RN Admin Hours]],Nurse[[#This Row],[RN DON Hours]],Nurse[[#This Row],[LPN Hours (excl. Admin)]],Nurse[[#This Row],[LPN Admin Hours]],Nurse[[#This Row],[CNA Hours]],Nurse[[#This Row],[NA TR Hours]],Nurse[[#This Row],[Med Aide/Tech Hours]])</f>
        <v>170.75543478260869</v>
      </c>
      <c r="K131" s="4">
        <f>SUM(Nurse[[#This Row],[RN Hours (excl. Admin, DON)]],Nurse[[#This Row],[LPN Hours (excl. Admin)]],Nurse[[#This Row],[CNA Hours]],Nurse[[#This Row],[NA TR Hours]],Nurse[[#This Row],[Med Aide/Tech Hours]])</f>
        <v>170.75543478260869</v>
      </c>
      <c r="L131" s="4">
        <f>SUM(Nurse[[#This Row],[RN Hours (excl. Admin, DON)]],Nurse[[#This Row],[RN Admin Hours]],Nurse[[#This Row],[RN DON Hours]])</f>
        <v>17.152173913043477</v>
      </c>
      <c r="M131" s="4">
        <v>17.152173913043477</v>
      </c>
      <c r="N131" s="4">
        <v>0</v>
      </c>
      <c r="O131" s="4">
        <v>0</v>
      </c>
      <c r="P131" s="4">
        <f>SUM(Nurse[[#This Row],[LPN Hours (excl. Admin)]],Nurse[[#This Row],[LPN Admin Hours]])</f>
        <v>32.456521739130437</v>
      </c>
      <c r="Q131" s="4">
        <v>32.456521739130437</v>
      </c>
      <c r="R131" s="4">
        <v>0</v>
      </c>
      <c r="S131" s="4">
        <f>SUM(Nurse[[#This Row],[CNA Hours]],Nurse[[#This Row],[NA TR Hours]],Nurse[[#This Row],[Med Aide/Tech Hours]])</f>
        <v>121.14673913043478</v>
      </c>
      <c r="T131" s="4">
        <v>121.14673913043478</v>
      </c>
      <c r="U131" s="4">
        <v>0</v>
      </c>
      <c r="V131" s="4">
        <v>0</v>
      </c>
      <c r="W1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1" s="4">
        <v>0</v>
      </c>
      <c r="Y131" s="4">
        <v>0</v>
      </c>
      <c r="Z131" s="4">
        <v>0</v>
      </c>
      <c r="AA131" s="4">
        <v>0</v>
      </c>
      <c r="AB131" s="4">
        <v>0</v>
      </c>
      <c r="AC131" s="4">
        <v>0</v>
      </c>
      <c r="AD131" s="4">
        <v>0</v>
      </c>
      <c r="AE131" s="4">
        <v>0</v>
      </c>
      <c r="AF131" s="1">
        <v>445535</v>
      </c>
      <c r="AG131" s="1">
        <v>4</v>
      </c>
      <c r="AH131"/>
    </row>
    <row r="132" spans="1:34" x14ac:dyDescent="0.25">
      <c r="A132" t="s">
        <v>352</v>
      </c>
      <c r="B132" t="s">
        <v>3</v>
      </c>
      <c r="C132" t="s">
        <v>461</v>
      </c>
      <c r="D132" t="s">
        <v>369</v>
      </c>
      <c r="E132" s="4">
        <v>51.793478260869563</v>
      </c>
      <c r="F132" s="4">
        <f>Nurse[[#This Row],[Total Nurse Staff Hours]]/Nurse[[#This Row],[MDS Census]]</f>
        <v>3.7110703043022033</v>
      </c>
      <c r="G132" s="4">
        <f>Nurse[[#This Row],[Total Direct Care Staff Hours]]/Nurse[[#This Row],[MDS Census]]</f>
        <v>3.310912906610703</v>
      </c>
      <c r="H132" s="4">
        <f>Nurse[[#This Row],[Total RN Hours (w/ Admin, DON)]]/Nurse[[#This Row],[MDS Census]]</f>
        <v>0.29464847848898218</v>
      </c>
      <c r="I132" s="4">
        <f>Nurse[[#This Row],[RN Hours (excl. Admin, DON)]]/Nurse[[#This Row],[MDS Census]]</f>
        <v>7.4134312696747112E-2</v>
      </c>
      <c r="J132" s="4">
        <f>SUM(Nurse[[#This Row],[RN Hours (excl. Admin, DON)]],Nurse[[#This Row],[RN Admin Hours]],Nurse[[#This Row],[RN DON Hours]],Nurse[[#This Row],[LPN Hours (excl. Admin)]],Nurse[[#This Row],[LPN Admin Hours]],Nurse[[#This Row],[CNA Hours]],Nurse[[#This Row],[NA TR Hours]],Nurse[[#This Row],[Med Aide/Tech Hours]])</f>
        <v>192.20923913043475</v>
      </c>
      <c r="K132" s="4">
        <f>SUM(Nurse[[#This Row],[RN Hours (excl. Admin, DON)]],Nurse[[#This Row],[LPN Hours (excl. Admin)]],Nurse[[#This Row],[CNA Hours]],Nurse[[#This Row],[NA TR Hours]],Nurse[[#This Row],[Med Aide/Tech Hours]])</f>
        <v>171.48369565217391</v>
      </c>
      <c r="L132" s="4">
        <f>SUM(Nurse[[#This Row],[RN Hours (excl. Admin, DON)]],Nurse[[#This Row],[RN Admin Hours]],Nurse[[#This Row],[RN DON Hours]])</f>
        <v>15.260869565217391</v>
      </c>
      <c r="M132" s="4">
        <v>3.839673913043478</v>
      </c>
      <c r="N132" s="4">
        <v>5.3125</v>
      </c>
      <c r="O132" s="4">
        <v>6.1086956521739131</v>
      </c>
      <c r="P132" s="4">
        <f>SUM(Nurse[[#This Row],[LPN Hours (excl. Admin)]],Nurse[[#This Row],[LPN Admin Hours]])</f>
        <v>59.222826086956516</v>
      </c>
      <c r="Q132" s="4">
        <v>49.918478260869563</v>
      </c>
      <c r="R132" s="4">
        <v>9.304347826086957</v>
      </c>
      <c r="S132" s="4">
        <f>SUM(Nurse[[#This Row],[CNA Hours]],Nurse[[#This Row],[NA TR Hours]],Nurse[[#This Row],[Med Aide/Tech Hours]])</f>
        <v>117.72554347826086</v>
      </c>
      <c r="T132" s="4">
        <v>103.6820652173913</v>
      </c>
      <c r="U132" s="4">
        <v>14.043478260869565</v>
      </c>
      <c r="V132" s="4">
        <v>0</v>
      </c>
      <c r="W1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27.861413043478262</v>
      </c>
      <c r="X132" s="4">
        <v>0.43206521739130432</v>
      </c>
      <c r="Y132" s="4">
        <v>0</v>
      </c>
      <c r="Z132" s="4">
        <v>0</v>
      </c>
      <c r="AA132" s="4">
        <v>14.521739130434783</v>
      </c>
      <c r="AB132" s="4">
        <v>0</v>
      </c>
      <c r="AC132" s="4">
        <v>12.907608695652174</v>
      </c>
      <c r="AD132" s="4">
        <v>0</v>
      </c>
      <c r="AE132" s="4">
        <v>0</v>
      </c>
      <c r="AF132" s="1">
        <v>445413</v>
      </c>
      <c r="AG132" s="1">
        <v>4</v>
      </c>
      <c r="AH132"/>
    </row>
    <row r="133" spans="1:34" x14ac:dyDescent="0.25">
      <c r="A133" t="s">
        <v>352</v>
      </c>
      <c r="B133" t="s">
        <v>122</v>
      </c>
      <c r="C133" t="s">
        <v>503</v>
      </c>
      <c r="D133" t="s">
        <v>413</v>
      </c>
      <c r="E133" s="4">
        <v>53.293478260869563</v>
      </c>
      <c r="F133" s="4">
        <f>Nurse[[#This Row],[Total Nurse Staff Hours]]/Nurse[[#This Row],[MDS Census]]</f>
        <v>3.7990393636549054</v>
      </c>
      <c r="G133" s="4">
        <f>Nurse[[#This Row],[Total Direct Care Staff Hours]]/Nurse[[#This Row],[MDS Census]]</f>
        <v>3.4135937181317564</v>
      </c>
      <c r="H133" s="4">
        <f>Nurse[[#This Row],[Total RN Hours (w/ Admin, DON)]]/Nurse[[#This Row],[MDS Census]]</f>
        <v>0.7044911278808893</v>
      </c>
      <c r="I133" s="4">
        <f>Nurse[[#This Row],[RN Hours (excl. Admin, DON)]]/Nurse[[#This Row],[MDS Census]]</f>
        <v>0.32729961248215378</v>
      </c>
      <c r="J133" s="4">
        <f>SUM(Nurse[[#This Row],[RN Hours (excl. Admin, DON)]],Nurse[[#This Row],[RN Admin Hours]],Nurse[[#This Row],[RN DON Hours]],Nurse[[#This Row],[LPN Hours (excl. Admin)]],Nurse[[#This Row],[LPN Admin Hours]],Nurse[[#This Row],[CNA Hours]],Nurse[[#This Row],[NA TR Hours]],Nurse[[#This Row],[Med Aide/Tech Hours]])</f>
        <v>202.46402173913043</v>
      </c>
      <c r="K133" s="4">
        <f>SUM(Nurse[[#This Row],[RN Hours (excl. Admin, DON)]],Nurse[[#This Row],[LPN Hours (excl. Admin)]],Nurse[[#This Row],[CNA Hours]],Nurse[[#This Row],[NA TR Hours]],Nurse[[#This Row],[Med Aide/Tech Hours]])</f>
        <v>181.92228260869567</v>
      </c>
      <c r="L133" s="4">
        <f>SUM(Nurse[[#This Row],[RN Hours (excl. Admin, DON)]],Nurse[[#This Row],[RN Admin Hours]],Nurse[[#This Row],[RN DON Hours]])</f>
        <v>37.544782608695655</v>
      </c>
      <c r="M133" s="4">
        <v>17.442934782608695</v>
      </c>
      <c r="N133" s="4">
        <v>14.965978260869566</v>
      </c>
      <c r="O133" s="4">
        <v>5.1358695652173916</v>
      </c>
      <c r="P133" s="4">
        <f>SUM(Nurse[[#This Row],[LPN Hours (excl. Admin)]],Nurse[[#This Row],[LPN Admin Hours]])</f>
        <v>53.027934782608696</v>
      </c>
      <c r="Q133" s="4">
        <v>52.588043478260872</v>
      </c>
      <c r="R133" s="4">
        <v>0.43989130434782608</v>
      </c>
      <c r="S133" s="4">
        <f>SUM(Nurse[[#This Row],[CNA Hours]],Nurse[[#This Row],[NA TR Hours]],Nurse[[#This Row],[Med Aide/Tech Hours]])</f>
        <v>111.89130434782609</v>
      </c>
      <c r="T133" s="4">
        <v>111.89130434782609</v>
      </c>
      <c r="U133" s="4">
        <v>0</v>
      </c>
      <c r="V133" s="4">
        <v>0</v>
      </c>
      <c r="W1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66.165760869565219</v>
      </c>
      <c r="X133" s="4">
        <v>0.47010869565217389</v>
      </c>
      <c r="Y133" s="4">
        <v>0</v>
      </c>
      <c r="Z133" s="4">
        <v>0</v>
      </c>
      <c r="AA133" s="4">
        <v>13.127717391304348</v>
      </c>
      <c r="AB133" s="4">
        <v>0</v>
      </c>
      <c r="AC133" s="4">
        <v>52.567934782608695</v>
      </c>
      <c r="AD133" s="4">
        <v>0</v>
      </c>
      <c r="AE133" s="4">
        <v>0</v>
      </c>
      <c r="AF133" s="1">
        <v>445268</v>
      </c>
      <c r="AG133" s="1">
        <v>4</v>
      </c>
      <c r="AH133"/>
    </row>
    <row r="134" spans="1:34" x14ac:dyDescent="0.25">
      <c r="A134" t="s">
        <v>352</v>
      </c>
      <c r="B134" t="s">
        <v>143</v>
      </c>
      <c r="C134" t="s">
        <v>457</v>
      </c>
      <c r="D134" t="s">
        <v>433</v>
      </c>
      <c r="E134" s="4">
        <v>93.782608695652172</v>
      </c>
      <c r="F134" s="4">
        <f>Nurse[[#This Row],[Total Nurse Staff Hours]]/Nurse[[#This Row],[MDS Census]]</f>
        <v>3.1729068150208621</v>
      </c>
      <c r="G134" s="4">
        <f>Nurse[[#This Row],[Total Direct Care Staff Hours]]/Nurse[[#This Row],[MDS Census]]</f>
        <v>2.9866168289290678</v>
      </c>
      <c r="H134" s="4">
        <f>Nurse[[#This Row],[Total RN Hours (w/ Admin, DON)]]/Nurse[[#This Row],[MDS Census]]</f>
        <v>0.72034654612888271</v>
      </c>
      <c r="I134" s="4">
        <f>Nurse[[#This Row],[RN Hours (excl. Admin, DON)]]/Nurse[[#This Row],[MDS Census]]</f>
        <v>0.5435964302271673</v>
      </c>
      <c r="J134" s="4">
        <f>SUM(Nurse[[#This Row],[RN Hours (excl. Admin, DON)]],Nurse[[#This Row],[RN Admin Hours]],Nurse[[#This Row],[RN DON Hours]],Nurse[[#This Row],[LPN Hours (excl. Admin)]],Nurse[[#This Row],[LPN Admin Hours]],Nurse[[#This Row],[CNA Hours]],Nurse[[#This Row],[NA TR Hours]],Nurse[[#This Row],[Med Aide/Tech Hours]])</f>
        <v>297.56347826086954</v>
      </c>
      <c r="K134" s="4">
        <f>SUM(Nurse[[#This Row],[RN Hours (excl. Admin, DON)]],Nurse[[#This Row],[LPN Hours (excl. Admin)]],Nurse[[#This Row],[CNA Hours]],Nurse[[#This Row],[NA TR Hours]],Nurse[[#This Row],[Med Aide/Tech Hours]])</f>
        <v>280.09271739130429</v>
      </c>
      <c r="L134" s="4">
        <f>SUM(Nurse[[#This Row],[RN Hours (excl. Admin, DON)]],Nurse[[#This Row],[RN Admin Hours]],Nurse[[#This Row],[RN DON Hours]])</f>
        <v>67.555978260869566</v>
      </c>
      <c r="M134" s="4">
        <v>50.979891304347824</v>
      </c>
      <c r="N134" s="4">
        <v>11.018804347826087</v>
      </c>
      <c r="O134" s="4">
        <v>5.5572826086956528</v>
      </c>
      <c r="P134" s="4">
        <f>SUM(Nurse[[#This Row],[LPN Hours (excl. Admin)]],Nurse[[#This Row],[LPN Admin Hours]])</f>
        <v>63.548043478260873</v>
      </c>
      <c r="Q134" s="4">
        <v>62.653369565217396</v>
      </c>
      <c r="R134" s="4">
        <v>0.89467391304347832</v>
      </c>
      <c r="S134" s="4">
        <f>SUM(Nurse[[#This Row],[CNA Hours]],Nurse[[#This Row],[NA TR Hours]],Nurse[[#This Row],[Med Aide/Tech Hours]])</f>
        <v>166.45945652173913</v>
      </c>
      <c r="T134" s="4">
        <v>161.39641304347825</v>
      </c>
      <c r="U134" s="4">
        <v>5.0630434782608704</v>
      </c>
      <c r="V134" s="4">
        <v>0</v>
      </c>
      <c r="W1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4" s="4">
        <v>0</v>
      </c>
      <c r="Y134" s="4">
        <v>0</v>
      </c>
      <c r="Z134" s="4">
        <v>0</v>
      </c>
      <c r="AA134" s="4">
        <v>0</v>
      </c>
      <c r="AB134" s="4">
        <v>0</v>
      </c>
      <c r="AC134" s="4">
        <v>0</v>
      </c>
      <c r="AD134" s="4">
        <v>0</v>
      </c>
      <c r="AE134" s="4">
        <v>0</v>
      </c>
      <c r="AF134" s="1">
        <v>445298</v>
      </c>
      <c r="AG134" s="1">
        <v>4</v>
      </c>
      <c r="AH134"/>
    </row>
    <row r="135" spans="1:34" x14ac:dyDescent="0.25">
      <c r="A135" t="s">
        <v>352</v>
      </c>
      <c r="B135" t="s">
        <v>290</v>
      </c>
      <c r="C135" t="s">
        <v>478</v>
      </c>
      <c r="D135" t="s">
        <v>379</v>
      </c>
      <c r="E135" s="4">
        <v>95.510869565217391</v>
      </c>
      <c r="F135" s="4">
        <f>Nurse[[#This Row],[Total Nurse Staff Hours]]/Nurse[[#This Row],[MDS Census]]</f>
        <v>4.2443382269261418</v>
      </c>
      <c r="G135" s="4">
        <f>Nurse[[#This Row],[Total Direct Care Staff Hours]]/Nurse[[#This Row],[MDS Census]]</f>
        <v>3.7961921019688178</v>
      </c>
      <c r="H135" s="4">
        <f>Nurse[[#This Row],[Total RN Hours (w/ Admin, DON)]]/Nurse[[#This Row],[MDS Census]]</f>
        <v>0.89397063844315505</v>
      </c>
      <c r="I135" s="4">
        <f>Nurse[[#This Row],[RN Hours (excl. Admin, DON)]]/Nurse[[#This Row],[MDS Census]]</f>
        <v>0.5535882553772622</v>
      </c>
      <c r="J135" s="4">
        <f>SUM(Nurse[[#This Row],[RN Hours (excl. Admin, DON)]],Nurse[[#This Row],[RN Admin Hours]],Nurse[[#This Row],[RN DON Hours]],Nurse[[#This Row],[LPN Hours (excl. Admin)]],Nurse[[#This Row],[LPN Admin Hours]],Nurse[[#This Row],[CNA Hours]],Nurse[[#This Row],[NA TR Hours]],Nurse[[#This Row],[Med Aide/Tech Hours]])</f>
        <v>405.38043478260875</v>
      </c>
      <c r="K135" s="4">
        <f>SUM(Nurse[[#This Row],[RN Hours (excl. Admin, DON)]],Nurse[[#This Row],[LPN Hours (excl. Admin)]],Nurse[[#This Row],[CNA Hours]],Nurse[[#This Row],[NA TR Hours]],Nurse[[#This Row],[Med Aide/Tech Hours]])</f>
        <v>362.5776086956522</v>
      </c>
      <c r="L135" s="4">
        <f>SUM(Nurse[[#This Row],[RN Hours (excl. Admin, DON)]],Nurse[[#This Row],[RN Admin Hours]],Nurse[[#This Row],[RN DON Hours]])</f>
        <v>85.383913043478302</v>
      </c>
      <c r="M135" s="4">
        <v>52.873695652173943</v>
      </c>
      <c r="N135" s="4">
        <v>27.042826086956524</v>
      </c>
      <c r="O135" s="4">
        <v>5.4673913043478262</v>
      </c>
      <c r="P135" s="4">
        <f>SUM(Nurse[[#This Row],[LPN Hours (excl. Admin)]],Nurse[[#This Row],[LPN Admin Hours]])</f>
        <v>116.3327173913044</v>
      </c>
      <c r="Q135" s="4">
        <v>106.04010869565222</v>
      </c>
      <c r="R135" s="4">
        <v>10.292608695652175</v>
      </c>
      <c r="S135" s="4">
        <f>SUM(Nurse[[#This Row],[CNA Hours]],Nurse[[#This Row],[NA TR Hours]],Nurse[[#This Row],[Med Aide/Tech Hours]])</f>
        <v>203.66380434782602</v>
      </c>
      <c r="T135" s="4">
        <v>201.3034782608695</v>
      </c>
      <c r="U135" s="4">
        <v>2.3603260869565217</v>
      </c>
      <c r="V135" s="4">
        <v>0</v>
      </c>
      <c r="W1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5" s="4">
        <v>0</v>
      </c>
      <c r="Y135" s="4">
        <v>0</v>
      </c>
      <c r="Z135" s="4">
        <v>0</v>
      </c>
      <c r="AA135" s="4">
        <v>0</v>
      </c>
      <c r="AB135" s="4">
        <v>0</v>
      </c>
      <c r="AC135" s="4">
        <v>0</v>
      </c>
      <c r="AD135" s="4">
        <v>0</v>
      </c>
      <c r="AE135" s="4">
        <v>0</v>
      </c>
      <c r="AF135" s="1">
        <v>445520</v>
      </c>
      <c r="AG135" s="1">
        <v>4</v>
      </c>
      <c r="AH135"/>
    </row>
    <row r="136" spans="1:34" x14ac:dyDescent="0.25">
      <c r="A136" t="s">
        <v>352</v>
      </c>
      <c r="B136" t="s">
        <v>157</v>
      </c>
      <c r="C136" t="s">
        <v>578</v>
      </c>
      <c r="D136" t="s">
        <v>390</v>
      </c>
      <c r="E136" s="4">
        <v>66.532608695652172</v>
      </c>
      <c r="F136" s="4">
        <f>Nurse[[#This Row],[Total Nurse Staff Hours]]/Nurse[[#This Row],[MDS Census]]</f>
        <v>3.6052981538964213</v>
      </c>
      <c r="G136" s="4">
        <f>Nurse[[#This Row],[Total Direct Care Staff Hours]]/Nurse[[#This Row],[MDS Census]]</f>
        <v>3.1631547132821427</v>
      </c>
      <c r="H136" s="4">
        <f>Nurse[[#This Row],[Total RN Hours (w/ Admin, DON)]]/Nurse[[#This Row],[MDS Census]]</f>
        <v>0.54283287044600559</v>
      </c>
      <c r="I136" s="4">
        <f>Nurse[[#This Row],[RN Hours (excl. Admin, DON)]]/Nurse[[#This Row],[MDS Census]]</f>
        <v>0.16827479170070253</v>
      </c>
      <c r="J136" s="4">
        <f>SUM(Nurse[[#This Row],[RN Hours (excl. Admin, DON)]],Nurse[[#This Row],[RN Admin Hours]],Nurse[[#This Row],[RN DON Hours]],Nurse[[#This Row],[LPN Hours (excl. Admin)]],Nurse[[#This Row],[LPN Admin Hours]],Nurse[[#This Row],[CNA Hours]],Nurse[[#This Row],[NA TR Hours]],Nurse[[#This Row],[Med Aide/Tech Hours]])</f>
        <v>239.86989130434776</v>
      </c>
      <c r="K136" s="4">
        <f>SUM(Nurse[[#This Row],[RN Hours (excl. Admin, DON)]],Nurse[[#This Row],[LPN Hours (excl. Admin)]],Nurse[[#This Row],[CNA Hours]],Nurse[[#This Row],[NA TR Hours]],Nurse[[#This Row],[Med Aide/Tech Hours]])</f>
        <v>210.45293478260865</v>
      </c>
      <c r="L136" s="4">
        <f>SUM(Nurse[[#This Row],[RN Hours (excl. Admin, DON)]],Nurse[[#This Row],[RN Admin Hours]],Nurse[[#This Row],[RN DON Hours]])</f>
        <v>36.116086956521741</v>
      </c>
      <c r="M136" s="4">
        <v>11.19576086956522</v>
      </c>
      <c r="N136" s="4">
        <v>20.789891304347826</v>
      </c>
      <c r="O136" s="4">
        <v>4.1304347826086953</v>
      </c>
      <c r="P136" s="4">
        <f>SUM(Nurse[[#This Row],[LPN Hours (excl. Admin)]],Nurse[[#This Row],[LPN Admin Hours]])</f>
        <v>65.277173913043455</v>
      </c>
      <c r="Q136" s="4">
        <v>60.780543478260853</v>
      </c>
      <c r="R136" s="4">
        <v>4.4966304347826069</v>
      </c>
      <c r="S136" s="4">
        <f>SUM(Nurse[[#This Row],[CNA Hours]],Nurse[[#This Row],[NA TR Hours]],Nurse[[#This Row],[Med Aide/Tech Hours]])</f>
        <v>138.47663043478258</v>
      </c>
      <c r="T136" s="4">
        <v>109.71597826086955</v>
      </c>
      <c r="U136" s="4">
        <v>28.76065217391303</v>
      </c>
      <c r="V136" s="4">
        <v>0</v>
      </c>
      <c r="W1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6" s="4">
        <v>0</v>
      </c>
      <c r="Y136" s="4">
        <v>0</v>
      </c>
      <c r="Z136" s="4">
        <v>0</v>
      </c>
      <c r="AA136" s="4">
        <v>0</v>
      </c>
      <c r="AB136" s="4">
        <v>0</v>
      </c>
      <c r="AC136" s="4">
        <v>0</v>
      </c>
      <c r="AD136" s="4">
        <v>0</v>
      </c>
      <c r="AE136" s="4">
        <v>0</v>
      </c>
      <c r="AF136" s="1">
        <v>445326</v>
      </c>
      <c r="AG136" s="1">
        <v>4</v>
      </c>
      <c r="AH136"/>
    </row>
    <row r="137" spans="1:34" x14ac:dyDescent="0.25">
      <c r="A137" t="s">
        <v>352</v>
      </c>
      <c r="B137" t="s">
        <v>112</v>
      </c>
      <c r="C137" t="s">
        <v>497</v>
      </c>
      <c r="D137" t="s">
        <v>419</v>
      </c>
      <c r="E137" s="4">
        <v>61.423913043478258</v>
      </c>
      <c r="F137" s="4">
        <f>Nurse[[#This Row],[Total Nurse Staff Hours]]/Nurse[[#This Row],[MDS Census]]</f>
        <v>3.776002477437622</v>
      </c>
      <c r="G137" s="4">
        <f>Nurse[[#This Row],[Total Direct Care Staff Hours]]/Nurse[[#This Row],[MDS Census]]</f>
        <v>3.4682675632631392</v>
      </c>
      <c r="H137" s="4">
        <f>Nurse[[#This Row],[Total RN Hours (w/ Admin, DON)]]/Nurse[[#This Row],[MDS Census]]</f>
        <v>0.34313572818970101</v>
      </c>
      <c r="I137" s="4">
        <f>Nurse[[#This Row],[RN Hours (excl. Admin, DON)]]/Nurse[[#This Row],[MDS Census]]</f>
        <v>0.10869580605202621</v>
      </c>
      <c r="J137" s="4">
        <f>SUM(Nurse[[#This Row],[RN Hours (excl. Admin, DON)]],Nurse[[#This Row],[RN Admin Hours]],Nurse[[#This Row],[RN DON Hours]],Nurse[[#This Row],[LPN Hours (excl. Admin)]],Nurse[[#This Row],[LPN Admin Hours]],Nurse[[#This Row],[CNA Hours]],Nurse[[#This Row],[NA TR Hours]],Nurse[[#This Row],[Med Aide/Tech Hours]])</f>
        <v>231.93684782608696</v>
      </c>
      <c r="K137" s="4">
        <f>SUM(Nurse[[#This Row],[RN Hours (excl. Admin, DON)]],Nurse[[#This Row],[LPN Hours (excl. Admin)]],Nurse[[#This Row],[CNA Hours]],Nurse[[#This Row],[NA TR Hours]],Nurse[[#This Row],[Med Aide/Tech Hours]])</f>
        <v>213.0345652173913</v>
      </c>
      <c r="L137" s="4">
        <f>SUM(Nurse[[#This Row],[RN Hours (excl. Admin, DON)]],Nurse[[#This Row],[RN Admin Hours]],Nurse[[#This Row],[RN DON Hours]])</f>
        <v>21.076739130434785</v>
      </c>
      <c r="M137" s="4">
        <v>6.6765217391304352</v>
      </c>
      <c r="N137" s="4">
        <v>10.030652173913044</v>
      </c>
      <c r="O137" s="4">
        <v>4.3695652173913047</v>
      </c>
      <c r="P137" s="4">
        <f>SUM(Nurse[[#This Row],[LPN Hours (excl. Admin)]],Nurse[[#This Row],[LPN Admin Hours]])</f>
        <v>73.855652173913015</v>
      </c>
      <c r="Q137" s="4">
        <v>69.35358695652171</v>
      </c>
      <c r="R137" s="4">
        <v>4.5020652173913041</v>
      </c>
      <c r="S137" s="4">
        <f>SUM(Nurse[[#This Row],[CNA Hours]],Nurse[[#This Row],[NA TR Hours]],Nurse[[#This Row],[Med Aide/Tech Hours]])</f>
        <v>137.00445652173917</v>
      </c>
      <c r="T137" s="4">
        <v>134.31021739130438</v>
      </c>
      <c r="U137" s="4">
        <v>2.694239130434783</v>
      </c>
      <c r="V137" s="4">
        <v>0</v>
      </c>
      <c r="W1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7" s="4">
        <v>0</v>
      </c>
      <c r="Y137" s="4">
        <v>0</v>
      </c>
      <c r="Z137" s="4">
        <v>0</v>
      </c>
      <c r="AA137" s="4">
        <v>0</v>
      </c>
      <c r="AB137" s="4">
        <v>0</v>
      </c>
      <c r="AC137" s="4">
        <v>0</v>
      </c>
      <c r="AD137" s="4">
        <v>0</v>
      </c>
      <c r="AE137" s="4">
        <v>0</v>
      </c>
      <c r="AF137" s="1">
        <v>445252</v>
      </c>
      <c r="AG137" s="1">
        <v>4</v>
      </c>
      <c r="AH137"/>
    </row>
    <row r="138" spans="1:34" x14ac:dyDescent="0.25">
      <c r="A138" t="s">
        <v>352</v>
      </c>
      <c r="B138" t="s">
        <v>107</v>
      </c>
      <c r="C138" t="s">
        <v>493</v>
      </c>
      <c r="D138" t="s">
        <v>389</v>
      </c>
      <c r="E138" s="4">
        <v>96.902173913043484</v>
      </c>
      <c r="F138" s="4">
        <f>Nurse[[#This Row],[Total Nurse Staff Hours]]/Nurse[[#This Row],[MDS Census]]</f>
        <v>3.4457184520471116</v>
      </c>
      <c r="G138" s="4">
        <f>Nurse[[#This Row],[Total Direct Care Staff Hours]]/Nurse[[#This Row],[MDS Census]]</f>
        <v>3.187716208637128</v>
      </c>
      <c r="H138" s="4">
        <f>Nurse[[#This Row],[Total RN Hours (w/ Admin, DON)]]/Nurse[[#This Row],[MDS Census]]</f>
        <v>0.69311048794167129</v>
      </c>
      <c r="I138" s="4">
        <f>Nurse[[#This Row],[RN Hours (excl. Admin, DON)]]/Nurse[[#This Row],[MDS Census]]</f>
        <v>0.48828715647784643</v>
      </c>
      <c r="J138" s="4">
        <f>SUM(Nurse[[#This Row],[RN Hours (excl. Admin, DON)]],Nurse[[#This Row],[RN Admin Hours]],Nurse[[#This Row],[RN DON Hours]],Nurse[[#This Row],[LPN Hours (excl. Admin)]],Nurse[[#This Row],[LPN Admin Hours]],Nurse[[#This Row],[CNA Hours]],Nurse[[#This Row],[NA TR Hours]],Nurse[[#This Row],[Med Aide/Tech Hours]])</f>
        <v>333.8976086956522</v>
      </c>
      <c r="K138" s="4">
        <f>SUM(Nurse[[#This Row],[RN Hours (excl. Admin, DON)]],Nurse[[#This Row],[LPN Hours (excl. Admin)]],Nurse[[#This Row],[CNA Hours]],Nurse[[#This Row],[NA TR Hours]],Nurse[[#This Row],[Med Aide/Tech Hours]])</f>
        <v>308.89663043478259</v>
      </c>
      <c r="L138" s="4">
        <f>SUM(Nurse[[#This Row],[RN Hours (excl. Admin, DON)]],Nurse[[#This Row],[RN Admin Hours]],Nurse[[#This Row],[RN DON Hours]])</f>
        <v>67.16391304347826</v>
      </c>
      <c r="M138" s="4">
        <v>47.316086956521751</v>
      </c>
      <c r="N138" s="4">
        <v>14.63043478260869</v>
      </c>
      <c r="O138" s="4">
        <v>5.2173913043478262</v>
      </c>
      <c r="P138" s="4">
        <f>SUM(Nurse[[#This Row],[LPN Hours (excl. Admin)]],Nurse[[#This Row],[LPN Admin Hours]])</f>
        <v>81.485434782608678</v>
      </c>
      <c r="Q138" s="4">
        <v>76.332282608695635</v>
      </c>
      <c r="R138" s="4">
        <v>5.1531521739130444</v>
      </c>
      <c r="S138" s="4">
        <f>SUM(Nurse[[#This Row],[CNA Hours]],Nurse[[#This Row],[NA TR Hours]],Nurse[[#This Row],[Med Aide/Tech Hours]])</f>
        <v>185.2482608695652</v>
      </c>
      <c r="T138" s="4">
        <v>156.55934782608693</v>
      </c>
      <c r="U138" s="4">
        <v>28.688913043478276</v>
      </c>
      <c r="V138" s="4">
        <v>0</v>
      </c>
      <c r="W1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8" s="4">
        <v>0</v>
      </c>
      <c r="Y138" s="4">
        <v>0</v>
      </c>
      <c r="Z138" s="4">
        <v>0</v>
      </c>
      <c r="AA138" s="4">
        <v>0</v>
      </c>
      <c r="AB138" s="4">
        <v>0</v>
      </c>
      <c r="AC138" s="4">
        <v>0</v>
      </c>
      <c r="AD138" s="4">
        <v>0</v>
      </c>
      <c r="AE138" s="4">
        <v>0</v>
      </c>
      <c r="AF138" s="1">
        <v>445244</v>
      </c>
      <c r="AG138" s="1">
        <v>4</v>
      </c>
      <c r="AH138"/>
    </row>
    <row r="139" spans="1:34" x14ac:dyDescent="0.25">
      <c r="A139" t="s">
        <v>352</v>
      </c>
      <c r="B139" t="s">
        <v>140</v>
      </c>
      <c r="C139" t="s">
        <v>573</v>
      </c>
      <c r="D139" t="s">
        <v>396</v>
      </c>
      <c r="E139" s="4">
        <v>117.08695652173913</v>
      </c>
      <c r="F139" s="4">
        <f>Nurse[[#This Row],[Total Nurse Staff Hours]]/Nurse[[#This Row],[MDS Census]]</f>
        <v>3.3217053471964353</v>
      </c>
      <c r="G139" s="4">
        <f>Nurse[[#This Row],[Total Direct Care Staff Hours]]/Nurse[[#This Row],[MDS Census]]</f>
        <v>3.0449814333457113</v>
      </c>
      <c r="H139" s="4">
        <f>Nurse[[#This Row],[Total RN Hours (w/ Admin, DON)]]/Nurse[[#This Row],[MDS Census]]</f>
        <v>0.72838377274415134</v>
      </c>
      <c r="I139" s="4">
        <f>Nurse[[#This Row],[RN Hours (excl. Admin, DON)]]/Nurse[[#This Row],[MDS Census]]</f>
        <v>0.58184181210545849</v>
      </c>
      <c r="J139" s="4">
        <f>SUM(Nurse[[#This Row],[RN Hours (excl. Admin, DON)]],Nurse[[#This Row],[RN Admin Hours]],Nurse[[#This Row],[RN DON Hours]],Nurse[[#This Row],[LPN Hours (excl. Admin)]],Nurse[[#This Row],[LPN Admin Hours]],Nurse[[#This Row],[CNA Hours]],Nurse[[#This Row],[NA TR Hours]],Nurse[[#This Row],[Med Aide/Tech Hours]])</f>
        <v>388.92836956521739</v>
      </c>
      <c r="K139" s="4">
        <f>SUM(Nurse[[#This Row],[RN Hours (excl. Admin, DON)]],Nurse[[#This Row],[LPN Hours (excl. Admin)]],Nurse[[#This Row],[CNA Hours]],Nurse[[#This Row],[NA TR Hours]],Nurse[[#This Row],[Med Aide/Tech Hours]])</f>
        <v>356.52760869565219</v>
      </c>
      <c r="L139" s="4">
        <f>SUM(Nurse[[#This Row],[RN Hours (excl. Admin, DON)]],Nurse[[#This Row],[RN Admin Hours]],Nurse[[#This Row],[RN DON Hours]])</f>
        <v>85.284239130434756</v>
      </c>
      <c r="M139" s="4">
        <v>68.126086956521718</v>
      </c>
      <c r="N139" s="4">
        <v>11.679891304347823</v>
      </c>
      <c r="O139" s="4">
        <v>5.4782608695652177</v>
      </c>
      <c r="P139" s="4">
        <f>SUM(Nurse[[#This Row],[LPN Hours (excl. Admin)]],Nurse[[#This Row],[LPN Admin Hours]])</f>
        <v>71.771413043478248</v>
      </c>
      <c r="Q139" s="4">
        <v>56.528804347826075</v>
      </c>
      <c r="R139" s="4">
        <v>15.242608695652166</v>
      </c>
      <c r="S139" s="4">
        <f>SUM(Nurse[[#This Row],[CNA Hours]],Nurse[[#This Row],[NA TR Hours]],Nurse[[#This Row],[Med Aide/Tech Hours]])</f>
        <v>231.87271739130443</v>
      </c>
      <c r="T139" s="4">
        <v>177.17304347826095</v>
      </c>
      <c r="U139" s="4">
        <v>54.699673913043476</v>
      </c>
      <c r="V139" s="4">
        <v>0</v>
      </c>
      <c r="W1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9" s="4">
        <v>0</v>
      </c>
      <c r="Y139" s="4">
        <v>0</v>
      </c>
      <c r="Z139" s="4">
        <v>0</v>
      </c>
      <c r="AA139" s="4">
        <v>0</v>
      </c>
      <c r="AB139" s="4">
        <v>0</v>
      </c>
      <c r="AC139" s="4">
        <v>0</v>
      </c>
      <c r="AD139" s="4">
        <v>0</v>
      </c>
      <c r="AE139" s="4">
        <v>0</v>
      </c>
      <c r="AF139" s="1">
        <v>445294</v>
      </c>
      <c r="AG139" s="1">
        <v>4</v>
      </c>
      <c r="AH139"/>
    </row>
    <row r="140" spans="1:34" x14ac:dyDescent="0.25">
      <c r="A140" t="s">
        <v>352</v>
      </c>
      <c r="B140" t="s">
        <v>7</v>
      </c>
      <c r="C140" t="s">
        <v>504</v>
      </c>
      <c r="D140" t="s">
        <v>431</v>
      </c>
      <c r="E140" s="4">
        <v>96.010869565217391</v>
      </c>
      <c r="F140" s="4">
        <f>Nurse[[#This Row],[Total Nurse Staff Hours]]/Nurse[[#This Row],[MDS Census]]</f>
        <v>3.4779678478433147</v>
      </c>
      <c r="G140" s="4">
        <f>Nurse[[#This Row],[Total Direct Care Staff Hours]]/Nurse[[#This Row],[MDS Census]]</f>
        <v>3.23015510019246</v>
      </c>
      <c r="H140" s="4">
        <f>Nurse[[#This Row],[Total RN Hours (w/ Admin, DON)]]/Nurse[[#This Row],[MDS Census]]</f>
        <v>0.40768368617683687</v>
      </c>
      <c r="I140" s="4">
        <f>Nurse[[#This Row],[RN Hours (excl. Admin, DON)]]/Nurse[[#This Row],[MDS Census]]</f>
        <v>0.20637382542737462</v>
      </c>
      <c r="J140" s="4">
        <f>SUM(Nurse[[#This Row],[RN Hours (excl. Admin, DON)]],Nurse[[#This Row],[RN Admin Hours]],Nurse[[#This Row],[RN DON Hours]],Nurse[[#This Row],[LPN Hours (excl. Admin)]],Nurse[[#This Row],[LPN Admin Hours]],Nurse[[#This Row],[CNA Hours]],Nurse[[#This Row],[NA TR Hours]],Nurse[[#This Row],[Med Aide/Tech Hours]])</f>
        <v>333.92271739130433</v>
      </c>
      <c r="K140" s="4">
        <f>SUM(Nurse[[#This Row],[RN Hours (excl. Admin, DON)]],Nurse[[#This Row],[LPN Hours (excl. Admin)]],Nurse[[#This Row],[CNA Hours]],Nurse[[#This Row],[NA TR Hours]],Nurse[[#This Row],[Med Aide/Tech Hours]])</f>
        <v>310.13</v>
      </c>
      <c r="L140" s="4">
        <f>SUM(Nurse[[#This Row],[RN Hours (excl. Admin, DON)]],Nurse[[#This Row],[RN Admin Hours]],Nurse[[#This Row],[RN DON Hours]])</f>
        <v>39.142065217391306</v>
      </c>
      <c r="M140" s="4">
        <v>19.814130434782609</v>
      </c>
      <c r="N140" s="4">
        <v>14.501847826086955</v>
      </c>
      <c r="O140" s="4">
        <v>4.8260869565217392</v>
      </c>
      <c r="P140" s="4">
        <f>SUM(Nurse[[#This Row],[LPN Hours (excl. Admin)]],Nurse[[#This Row],[LPN Admin Hours]])</f>
        <v>117.12293478260864</v>
      </c>
      <c r="Q140" s="4">
        <v>112.65815217391298</v>
      </c>
      <c r="R140" s="4">
        <v>4.4647826086956499</v>
      </c>
      <c r="S140" s="4">
        <f>SUM(Nurse[[#This Row],[CNA Hours]],Nurse[[#This Row],[NA TR Hours]],Nurse[[#This Row],[Med Aide/Tech Hours]])</f>
        <v>177.65771739130435</v>
      </c>
      <c r="T140" s="4">
        <v>169.91619565217391</v>
      </c>
      <c r="U140" s="4">
        <v>7.7415217391304338</v>
      </c>
      <c r="V140" s="4">
        <v>0</v>
      </c>
      <c r="W1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0.1358695652173913</v>
      </c>
      <c r="X140" s="4">
        <v>0</v>
      </c>
      <c r="Y140" s="4">
        <v>0</v>
      </c>
      <c r="Z140" s="4">
        <v>0</v>
      </c>
      <c r="AA140" s="4">
        <v>0.1358695652173913</v>
      </c>
      <c r="AB140" s="4">
        <v>0</v>
      </c>
      <c r="AC140" s="4">
        <v>0</v>
      </c>
      <c r="AD140" s="4">
        <v>0</v>
      </c>
      <c r="AE140" s="4">
        <v>0</v>
      </c>
      <c r="AF140" s="1">
        <v>445236</v>
      </c>
      <c r="AG140" s="1">
        <v>4</v>
      </c>
      <c r="AH140"/>
    </row>
    <row r="141" spans="1:34" x14ac:dyDescent="0.25">
      <c r="A141" t="s">
        <v>352</v>
      </c>
      <c r="B141" t="s">
        <v>150</v>
      </c>
      <c r="C141" t="s">
        <v>576</v>
      </c>
      <c r="D141" t="s">
        <v>392</v>
      </c>
      <c r="E141" s="4">
        <v>47.978260869565219</v>
      </c>
      <c r="F141" s="4">
        <f>Nurse[[#This Row],[Total Nurse Staff Hours]]/Nurse[[#This Row],[MDS Census]]</f>
        <v>3.4029338468509285</v>
      </c>
      <c r="G141" s="4">
        <f>Nurse[[#This Row],[Total Direct Care Staff Hours]]/Nurse[[#This Row],[MDS Census]]</f>
        <v>2.9623017671046665</v>
      </c>
      <c r="H141" s="4">
        <f>Nurse[[#This Row],[Total RN Hours (w/ Admin, DON)]]/Nurse[[#This Row],[MDS Census]]</f>
        <v>0.65797462618939739</v>
      </c>
      <c r="I141" s="4">
        <f>Nurse[[#This Row],[RN Hours (excl. Admin, DON)]]/Nurse[[#This Row],[MDS Census]]</f>
        <v>0.34038740371545084</v>
      </c>
      <c r="J141" s="4">
        <f>SUM(Nurse[[#This Row],[RN Hours (excl. Admin, DON)]],Nurse[[#This Row],[RN Admin Hours]],Nurse[[#This Row],[RN DON Hours]],Nurse[[#This Row],[LPN Hours (excl. Admin)]],Nurse[[#This Row],[LPN Admin Hours]],Nurse[[#This Row],[CNA Hours]],Nurse[[#This Row],[NA TR Hours]],Nurse[[#This Row],[Med Aide/Tech Hours]])</f>
        <v>163.26684782608694</v>
      </c>
      <c r="K141" s="4">
        <f>SUM(Nurse[[#This Row],[RN Hours (excl. Admin, DON)]],Nurse[[#This Row],[LPN Hours (excl. Admin)]],Nurse[[#This Row],[CNA Hours]],Nurse[[#This Row],[NA TR Hours]],Nurse[[#This Row],[Med Aide/Tech Hours]])</f>
        <v>142.12608695652173</v>
      </c>
      <c r="L141" s="4">
        <f>SUM(Nurse[[#This Row],[RN Hours (excl. Admin, DON)]],Nurse[[#This Row],[RN Admin Hours]],Nurse[[#This Row],[RN DON Hours]])</f>
        <v>31.568478260869565</v>
      </c>
      <c r="M141" s="4">
        <v>16.331195652173914</v>
      </c>
      <c r="N141" s="4">
        <v>10.280760869565217</v>
      </c>
      <c r="O141" s="4">
        <v>4.9565217391304346</v>
      </c>
      <c r="P141" s="4">
        <f>SUM(Nurse[[#This Row],[LPN Hours (excl. Admin)]],Nurse[[#This Row],[LPN Admin Hours]])</f>
        <v>41.917826086956516</v>
      </c>
      <c r="Q141" s="4">
        <v>36.014347826086947</v>
      </c>
      <c r="R141" s="4">
        <v>5.9034782608695666</v>
      </c>
      <c r="S141" s="4">
        <f>SUM(Nurse[[#This Row],[CNA Hours]],Nurse[[#This Row],[NA TR Hours]],Nurse[[#This Row],[Med Aide/Tech Hours]])</f>
        <v>89.780543478260867</v>
      </c>
      <c r="T141" s="4">
        <v>89.780543478260867</v>
      </c>
      <c r="U141" s="4">
        <v>0</v>
      </c>
      <c r="V141" s="4">
        <v>0</v>
      </c>
      <c r="W1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1" s="4">
        <v>0</v>
      </c>
      <c r="Y141" s="4">
        <v>0</v>
      </c>
      <c r="Z141" s="4">
        <v>0</v>
      </c>
      <c r="AA141" s="4">
        <v>0</v>
      </c>
      <c r="AB141" s="4">
        <v>0</v>
      </c>
      <c r="AC141" s="4">
        <v>0</v>
      </c>
      <c r="AD141" s="4">
        <v>0</v>
      </c>
      <c r="AE141" s="4">
        <v>0</v>
      </c>
      <c r="AF141" s="1">
        <v>445310</v>
      </c>
      <c r="AG141" s="1">
        <v>4</v>
      </c>
      <c r="AH141"/>
    </row>
    <row r="142" spans="1:34" x14ac:dyDescent="0.25">
      <c r="A142" t="s">
        <v>352</v>
      </c>
      <c r="B142" t="s">
        <v>67</v>
      </c>
      <c r="C142" t="s">
        <v>460</v>
      </c>
      <c r="D142" t="s">
        <v>406</v>
      </c>
      <c r="E142" s="4">
        <v>87.586956521739125</v>
      </c>
      <c r="F142" s="4">
        <f>Nurse[[#This Row],[Total Nurse Staff Hours]]/Nurse[[#This Row],[MDS Census]]</f>
        <v>3.4243708116157867</v>
      </c>
      <c r="G142" s="4">
        <f>Nurse[[#This Row],[Total Direct Care Staff Hours]]/Nurse[[#This Row],[MDS Census]]</f>
        <v>3.267340531149169</v>
      </c>
      <c r="H142" s="4">
        <f>Nurse[[#This Row],[Total RN Hours (w/ Admin, DON)]]/Nurse[[#This Row],[MDS Census]]</f>
        <v>0.34550384710846382</v>
      </c>
      <c r="I142" s="4">
        <f>Nurse[[#This Row],[RN Hours (excl. Admin, DON)]]/Nurse[[#This Row],[MDS Census]]</f>
        <v>0.18884338545544807</v>
      </c>
      <c r="J142" s="4">
        <f>SUM(Nurse[[#This Row],[RN Hours (excl. Admin, DON)]],Nurse[[#This Row],[RN Admin Hours]],Nurse[[#This Row],[RN DON Hours]],Nurse[[#This Row],[LPN Hours (excl. Admin)]],Nurse[[#This Row],[LPN Admin Hours]],Nurse[[#This Row],[CNA Hours]],Nurse[[#This Row],[NA TR Hours]],Nurse[[#This Row],[Med Aide/Tech Hours]])</f>
        <v>299.93021739130444</v>
      </c>
      <c r="K142" s="4">
        <f>SUM(Nurse[[#This Row],[RN Hours (excl. Admin, DON)]],Nurse[[#This Row],[LPN Hours (excl. Admin)]],Nurse[[#This Row],[CNA Hours]],Nurse[[#This Row],[NA TR Hours]],Nurse[[#This Row],[Med Aide/Tech Hours]])</f>
        <v>286.17641304347831</v>
      </c>
      <c r="L142" s="4">
        <f>SUM(Nurse[[#This Row],[RN Hours (excl. Admin, DON)]],Nurse[[#This Row],[RN Admin Hours]],Nurse[[#This Row],[RN DON Hours]])</f>
        <v>30.261630434782621</v>
      </c>
      <c r="M142" s="4">
        <v>16.540217391304353</v>
      </c>
      <c r="N142" s="4">
        <v>12.216739130434789</v>
      </c>
      <c r="O142" s="4">
        <v>1.5046739130434783</v>
      </c>
      <c r="P142" s="4">
        <f>SUM(Nurse[[#This Row],[LPN Hours (excl. Admin)]],Nurse[[#This Row],[LPN Admin Hours]])</f>
        <v>98.975108695652168</v>
      </c>
      <c r="Q142" s="4">
        <v>98.942717391304342</v>
      </c>
      <c r="R142" s="4">
        <v>3.239130434782609E-2</v>
      </c>
      <c r="S142" s="4">
        <f>SUM(Nurse[[#This Row],[CNA Hours]],Nurse[[#This Row],[NA TR Hours]],Nurse[[#This Row],[Med Aide/Tech Hours]])</f>
        <v>170.69347826086963</v>
      </c>
      <c r="T142" s="4">
        <v>170.69347826086963</v>
      </c>
      <c r="U142" s="4">
        <v>0</v>
      </c>
      <c r="V142" s="4">
        <v>0</v>
      </c>
      <c r="W1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2" s="4">
        <v>0</v>
      </c>
      <c r="Y142" s="4">
        <v>0</v>
      </c>
      <c r="Z142" s="4">
        <v>0</v>
      </c>
      <c r="AA142" s="4">
        <v>0</v>
      </c>
      <c r="AB142" s="4">
        <v>0</v>
      </c>
      <c r="AC142" s="4">
        <v>0</v>
      </c>
      <c r="AD142" s="4">
        <v>0</v>
      </c>
      <c r="AE142" s="4">
        <v>0</v>
      </c>
      <c r="AF142" s="1">
        <v>445167</v>
      </c>
      <c r="AG142" s="1">
        <v>4</v>
      </c>
      <c r="AH142"/>
    </row>
    <row r="143" spans="1:34" x14ac:dyDescent="0.25">
      <c r="A143" t="s">
        <v>352</v>
      </c>
      <c r="B143" t="s">
        <v>298</v>
      </c>
      <c r="C143" t="s">
        <v>543</v>
      </c>
      <c r="D143" t="s">
        <v>396</v>
      </c>
      <c r="E143" s="4">
        <v>43.434782608695649</v>
      </c>
      <c r="F143" s="4">
        <f>Nurse[[#This Row],[Total Nurse Staff Hours]]/Nurse[[#This Row],[MDS Census]]</f>
        <v>4.6167167167167156</v>
      </c>
      <c r="G143" s="4">
        <f>Nurse[[#This Row],[Total Direct Care Staff Hours]]/Nurse[[#This Row],[MDS Census]]</f>
        <v>4.2298598598598591</v>
      </c>
      <c r="H143" s="4">
        <f>Nurse[[#This Row],[Total RN Hours (w/ Admin, DON)]]/Nurse[[#This Row],[MDS Census]]</f>
        <v>0.81822822822822816</v>
      </c>
      <c r="I143" s="4">
        <f>Nurse[[#This Row],[RN Hours (excl. Admin, DON)]]/Nurse[[#This Row],[MDS Census]]</f>
        <v>0.68484484484484476</v>
      </c>
      <c r="J143" s="4">
        <f>SUM(Nurse[[#This Row],[RN Hours (excl. Admin, DON)]],Nurse[[#This Row],[RN Admin Hours]],Nurse[[#This Row],[RN DON Hours]],Nurse[[#This Row],[LPN Hours (excl. Admin)]],Nurse[[#This Row],[LPN Admin Hours]],Nurse[[#This Row],[CNA Hours]],Nurse[[#This Row],[NA TR Hours]],Nurse[[#This Row],[Med Aide/Tech Hours]])</f>
        <v>200.52608695652168</v>
      </c>
      <c r="K143" s="4">
        <f>SUM(Nurse[[#This Row],[RN Hours (excl. Admin, DON)]],Nurse[[#This Row],[LPN Hours (excl. Admin)]],Nurse[[#This Row],[CNA Hours]],Nurse[[#This Row],[NA TR Hours]],Nurse[[#This Row],[Med Aide/Tech Hours]])</f>
        <v>183.72304347826082</v>
      </c>
      <c r="L143" s="4">
        <f>SUM(Nurse[[#This Row],[RN Hours (excl. Admin, DON)]],Nurse[[#This Row],[RN Admin Hours]],Nurse[[#This Row],[RN DON Hours]])</f>
        <v>35.539565217391299</v>
      </c>
      <c r="M143" s="4">
        <v>29.746086956521733</v>
      </c>
      <c r="N143" s="4">
        <v>1.4395652173913043</v>
      </c>
      <c r="O143" s="4">
        <v>4.3539130434782605</v>
      </c>
      <c r="P143" s="4">
        <f>SUM(Nurse[[#This Row],[LPN Hours (excl. Admin)]],Nurse[[#This Row],[LPN Admin Hours]])</f>
        <v>43.83152173913043</v>
      </c>
      <c r="Q143" s="4">
        <v>32.821956521739125</v>
      </c>
      <c r="R143" s="4">
        <v>11.009565217391305</v>
      </c>
      <c r="S143" s="4">
        <f>SUM(Nurse[[#This Row],[CNA Hours]],Nurse[[#This Row],[NA TR Hours]],Nurse[[#This Row],[Med Aide/Tech Hours]])</f>
        <v>121.15499999999996</v>
      </c>
      <c r="T143" s="4">
        <v>121.15499999999996</v>
      </c>
      <c r="U143" s="4">
        <v>0</v>
      </c>
      <c r="V143" s="4">
        <v>0</v>
      </c>
      <c r="W1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3" s="4">
        <v>0</v>
      </c>
      <c r="Y143" s="4">
        <v>0</v>
      </c>
      <c r="Z143" s="4">
        <v>0</v>
      </c>
      <c r="AA143" s="4">
        <v>0</v>
      </c>
      <c r="AB143" s="4">
        <v>0</v>
      </c>
      <c r="AC143" s="4">
        <v>0</v>
      </c>
      <c r="AD143" s="4">
        <v>0</v>
      </c>
      <c r="AE143" s="4">
        <v>0</v>
      </c>
      <c r="AF143" s="1">
        <v>445528</v>
      </c>
      <c r="AG143" s="1">
        <v>4</v>
      </c>
      <c r="AH143"/>
    </row>
    <row r="144" spans="1:34" x14ac:dyDescent="0.25">
      <c r="A144" t="s">
        <v>352</v>
      </c>
      <c r="B144" t="s">
        <v>145</v>
      </c>
      <c r="C144" t="s">
        <v>557</v>
      </c>
      <c r="D144" t="s">
        <v>418</v>
      </c>
      <c r="E144" s="4">
        <v>82.641304347826093</v>
      </c>
      <c r="F144" s="4">
        <f>Nurse[[#This Row],[Total Nurse Staff Hours]]/Nurse[[#This Row],[MDS Census]]</f>
        <v>3.1788596606602653</v>
      </c>
      <c r="G144" s="4">
        <f>Nurse[[#This Row],[Total Direct Care Staff Hours]]/Nurse[[#This Row],[MDS Census]]</f>
        <v>2.8561896619755354</v>
      </c>
      <c r="H144" s="4">
        <f>Nurse[[#This Row],[Total RN Hours (w/ Admin, DON)]]/Nurse[[#This Row],[MDS Census]]</f>
        <v>0.3632026831513876</v>
      </c>
      <c r="I144" s="4">
        <f>Nurse[[#This Row],[RN Hours (excl. Admin, DON)]]/Nurse[[#This Row],[MDS Census]]</f>
        <v>0.15361173221096933</v>
      </c>
      <c r="J144" s="4">
        <f>SUM(Nurse[[#This Row],[RN Hours (excl. Admin, DON)]],Nurse[[#This Row],[RN Admin Hours]],Nurse[[#This Row],[RN DON Hours]],Nurse[[#This Row],[LPN Hours (excl. Admin)]],Nurse[[#This Row],[LPN Admin Hours]],Nurse[[#This Row],[CNA Hours]],Nurse[[#This Row],[NA TR Hours]],Nurse[[#This Row],[Med Aide/Tech Hours]])</f>
        <v>262.70510869565214</v>
      </c>
      <c r="K144" s="4">
        <f>SUM(Nurse[[#This Row],[RN Hours (excl. Admin, DON)]],Nurse[[#This Row],[LPN Hours (excl. Admin)]],Nurse[[#This Row],[CNA Hours]],Nurse[[#This Row],[NA TR Hours]],Nurse[[#This Row],[Med Aide/Tech Hours]])</f>
        <v>236.03923913043474</v>
      </c>
      <c r="L144" s="4">
        <f>SUM(Nurse[[#This Row],[RN Hours (excl. Admin, DON)]],Nurse[[#This Row],[RN Admin Hours]],Nurse[[#This Row],[RN DON Hours]])</f>
        <v>30.01554347826087</v>
      </c>
      <c r="M144" s="4">
        <v>12.694673913043477</v>
      </c>
      <c r="N144" s="4">
        <v>11.511086956521739</v>
      </c>
      <c r="O144" s="4">
        <v>5.8097826086956523</v>
      </c>
      <c r="P144" s="4">
        <f>SUM(Nurse[[#This Row],[LPN Hours (excl. Admin)]],Nurse[[#This Row],[LPN Admin Hours]])</f>
        <v>93.456521739130437</v>
      </c>
      <c r="Q144" s="4">
        <v>84.111521739130438</v>
      </c>
      <c r="R144" s="4">
        <v>9.3450000000000006</v>
      </c>
      <c r="S144" s="4">
        <f>SUM(Nurse[[#This Row],[CNA Hours]],Nurse[[#This Row],[NA TR Hours]],Nurse[[#This Row],[Med Aide/Tech Hours]])</f>
        <v>139.23304347826084</v>
      </c>
      <c r="T144" s="4">
        <v>109.13880434782605</v>
      </c>
      <c r="U144" s="4">
        <v>30.094239130434783</v>
      </c>
      <c r="V144" s="4">
        <v>0</v>
      </c>
      <c r="W1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3.3097826086956519</v>
      </c>
      <c r="X144" s="4">
        <v>0.97826086956521741</v>
      </c>
      <c r="Y144" s="4">
        <v>0</v>
      </c>
      <c r="Z144" s="4">
        <v>2.3315217391304346</v>
      </c>
      <c r="AA144" s="4">
        <v>0</v>
      </c>
      <c r="AB144" s="4">
        <v>0</v>
      </c>
      <c r="AC144" s="4">
        <v>0</v>
      </c>
      <c r="AD144" s="4">
        <v>0</v>
      </c>
      <c r="AE144" s="4">
        <v>0</v>
      </c>
      <c r="AF144" s="1">
        <v>445302</v>
      </c>
      <c r="AG144" s="1">
        <v>4</v>
      </c>
      <c r="AH144"/>
    </row>
    <row r="145" spans="1:34" x14ac:dyDescent="0.25">
      <c r="A145" t="s">
        <v>352</v>
      </c>
      <c r="B145" t="s">
        <v>255</v>
      </c>
      <c r="C145" t="s">
        <v>491</v>
      </c>
      <c r="D145" t="s">
        <v>371</v>
      </c>
      <c r="E145" s="4">
        <v>71.434782608695656</v>
      </c>
      <c r="F145" s="4">
        <f>Nurse[[#This Row],[Total Nurse Staff Hours]]/Nurse[[#This Row],[MDS Census]]</f>
        <v>3.0961777236762025</v>
      </c>
      <c r="G145" s="4">
        <f>Nurse[[#This Row],[Total Direct Care Staff Hours]]/Nurse[[#This Row],[MDS Census]]</f>
        <v>2.8095359099208763</v>
      </c>
      <c r="H145" s="4">
        <f>Nurse[[#This Row],[Total RN Hours (w/ Admin, DON)]]/Nurse[[#This Row],[MDS Census]]</f>
        <v>0.49311472915398663</v>
      </c>
      <c r="I145" s="4">
        <f>Nurse[[#This Row],[RN Hours (excl. Admin, DON)]]/Nurse[[#This Row],[MDS Census]]</f>
        <v>0.26693396226415106</v>
      </c>
      <c r="J145" s="4">
        <f>SUM(Nurse[[#This Row],[RN Hours (excl. Admin, DON)]],Nurse[[#This Row],[RN Admin Hours]],Nurse[[#This Row],[RN DON Hours]],Nurse[[#This Row],[LPN Hours (excl. Admin)]],Nurse[[#This Row],[LPN Admin Hours]],Nurse[[#This Row],[CNA Hours]],Nurse[[#This Row],[NA TR Hours]],Nurse[[#This Row],[Med Aide/Tech Hours]])</f>
        <v>221.17478260869569</v>
      </c>
      <c r="K145" s="4">
        <f>SUM(Nurse[[#This Row],[RN Hours (excl. Admin, DON)]],Nurse[[#This Row],[LPN Hours (excl. Admin)]],Nurse[[#This Row],[CNA Hours]],Nurse[[#This Row],[NA TR Hours]],Nurse[[#This Row],[Med Aide/Tech Hours]])</f>
        <v>200.69858695652175</v>
      </c>
      <c r="L145" s="4">
        <f>SUM(Nurse[[#This Row],[RN Hours (excl. Admin, DON)]],Nurse[[#This Row],[RN Admin Hours]],Nurse[[#This Row],[RN DON Hours]])</f>
        <v>35.225543478260875</v>
      </c>
      <c r="M145" s="4">
        <v>19.068369565217402</v>
      </c>
      <c r="N145" s="4">
        <v>10.852826086956521</v>
      </c>
      <c r="O145" s="4">
        <v>5.3043478260869561</v>
      </c>
      <c r="P145" s="4">
        <f>SUM(Nurse[[#This Row],[LPN Hours (excl. Admin)]],Nurse[[#This Row],[LPN Admin Hours]])</f>
        <v>75.784130434782611</v>
      </c>
      <c r="Q145" s="4">
        <v>71.465108695652177</v>
      </c>
      <c r="R145" s="4">
        <v>4.3190217391304353</v>
      </c>
      <c r="S145" s="4">
        <f>SUM(Nurse[[#This Row],[CNA Hours]],Nurse[[#This Row],[NA TR Hours]],Nurse[[#This Row],[Med Aide/Tech Hours]])</f>
        <v>110.16510869565219</v>
      </c>
      <c r="T145" s="4">
        <v>104.89315217391307</v>
      </c>
      <c r="U145" s="4">
        <v>5.2719565217391287</v>
      </c>
      <c r="V145" s="4">
        <v>0</v>
      </c>
      <c r="W1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5" s="4">
        <v>0</v>
      </c>
      <c r="Y145" s="4">
        <v>0</v>
      </c>
      <c r="Z145" s="4">
        <v>0</v>
      </c>
      <c r="AA145" s="4">
        <v>0</v>
      </c>
      <c r="AB145" s="4">
        <v>0</v>
      </c>
      <c r="AC145" s="4">
        <v>0</v>
      </c>
      <c r="AD145" s="4">
        <v>0</v>
      </c>
      <c r="AE145" s="4">
        <v>0</v>
      </c>
      <c r="AF145" s="1">
        <v>445479</v>
      </c>
      <c r="AG145" s="1">
        <v>4</v>
      </c>
      <c r="AH145"/>
    </row>
    <row r="146" spans="1:34" x14ac:dyDescent="0.25">
      <c r="A146" t="s">
        <v>352</v>
      </c>
      <c r="B146" t="s">
        <v>96</v>
      </c>
      <c r="C146" t="s">
        <v>559</v>
      </c>
      <c r="D146" t="s">
        <v>387</v>
      </c>
      <c r="E146" s="4">
        <v>90.228260869565219</v>
      </c>
      <c r="F146" s="4">
        <f>Nurse[[#This Row],[Total Nurse Staff Hours]]/Nurse[[#This Row],[MDS Census]]</f>
        <v>3.2987206360679444</v>
      </c>
      <c r="G146" s="4">
        <f>Nurse[[#This Row],[Total Direct Care Staff Hours]]/Nurse[[#This Row],[MDS Census]]</f>
        <v>3.0552463558607399</v>
      </c>
      <c r="H146" s="4">
        <f>Nurse[[#This Row],[Total RN Hours (w/ Admin, DON)]]/Nurse[[#This Row],[MDS Census]]</f>
        <v>0.67483315263221311</v>
      </c>
      <c r="I146" s="4">
        <f>Nurse[[#This Row],[RN Hours (excl. Admin, DON)]]/Nurse[[#This Row],[MDS Census]]</f>
        <v>0.43135887242500909</v>
      </c>
      <c r="J146" s="4">
        <f>SUM(Nurse[[#This Row],[RN Hours (excl. Admin, DON)]],Nurse[[#This Row],[RN Admin Hours]],Nurse[[#This Row],[RN DON Hours]],Nurse[[#This Row],[LPN Hours (excl. Admin)]],Nurse[[#This Row],[LPN Admin Hours]],Nurse[[#This Row],[CNA Hours]],Nurse[[#This Row],[NA TR Hours]],Nurse[[#This Row],[Med Aide/Tech Hours]])</f>
        <v>297.63782608695658</v>
      </c>
      <c r="K146" s="4">
        <f>SUM(Nurse[[#This Row],[RN Hours (excl. Admin, DON)]],Nurse[[#This Row],[LPN Hours (excl. Admin)]],Nurse[[#This Row],[CNA Hours]],Nurse[[#This Row],[NA TR Hours]],Nurse[[#This Row],[Med Aide/Tech Hours]])</f>
        <v>275.66956521739132</v>
      </c>
      <c r="L146" s="4">
        <f>SUM(Nurse[[#This Row],[RN Hours (excl. Admin, DON)]],Nurse[[#This Row],[RN Admin Hours]],Nurse[[#This Row],[RN DON Hours]])</f>
        <v>60.889021739130442</v>
      </c>
      <c r="M146" s="4">
        <v>38.920760869565221</v>
      </c>
      <c r="N146" s="4">
        <v>16.248369565217395</v>
      </c>
      <c r="O146" s="4">
        <v>5.7198913043478266</v>
      </c>
      <c r="P146" s="4">
        <f>SUM(Nurse[[#This Row],[LPN Hours (excl. Admin)]],Nurse[[#This Row],[LPN Admin Hours]])</f>
        <v>62.897826086956528</v>
      </c>
      <c r="Q146" s="4">
        <v>62.897826086956528</v>
      </c>
      <c r="R146" s="4">
        <v>0</v>
      </c>
      <c r="S146" s="4">
        <f>SUM(Nurse[[#This Row],[CNA Hours]],Nurse[[#This Row],[NA TR Hours]],Nurse[[#This Row],[Med Aide/Tech Hours]])</f>
        <v>173.85097826086957</v>
      </c>
      <c r="T146" s="4">
        <v>158.25010869565219</v>
      </c>
      <c r="U146" s="4">
        <v>15.600869565217385</v>
      </c>
      <c r="V146" s="4">
        <v>0</v>
      </c>
      <c r="W1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6" s="4">
        <v>0</v>
      </c>
      <c r="Y146" s="4">
        <v>0</v>
      </c>
      <c r="Z146" s="4">
        <v>0</v>
      </c>
      <c r="AA146" s="4">
        <v>0</v>
      </c>
      <c r="AB146" s="4">
        <v>0</v>
      </c>
      <c r="AC146" s="4">
        <v>0</v>
      </c>
      <c r="AD146" s="4">
        <v>0</v>
      </c>
      <c r="AE146" s="4">
        <v>0</v>
      </c>
      <c r="AF146" s="1">
        <v>445228</v>
      </c>
      <c r="AG146" s="1">
        <v>4</v>
      </c>
      <c r="AH146"/>
    </row>
    <row r="147" spans="1:34" x14ac:dyDescent="0.25">
      <c r="A147" t="s">
        <v>352</v>
      </c>
      <c r="B147" t="s">
        <v>279</v>
      </c>
      <c r="C147" t="s">
        <v>475</v>
      </c>
      <c r="D147" t="s">
        <v>423</v>
      </c>
      <c r="E147" s="4">
        <v>79.934782608695656</v>
      </c>
      <c r="F147" s="4">
        <f>Nurse[[#This Row],[Total Nurse Staff Hours]]/Nurse[[#This Row],[MDS Census]]</f>
        <v>3.9701264617895027</v>
      </c>
      <c r="G147" s="4">
        <f>Nurse[[#This Row],[Total Direct Care Staff Hours]]/Nurse[[#This Row],[MDS Census]]</f>
        <v>3.7051577372858313</v>
      </c>
      <c r="H147" s="4">
        <f>Nurse[[#This Row],[Total RN Hours (w/ Admin, DON)]]/Nurse[[#This Row],[MDS Census]]</f>
        <v>0.56431329888496051</v>
      </c>
      <c r="I147" s="4">
        <f>Nurse[[#This Row],[RN Hours (excl. Admin, DON)]]/Nurse[[#This Row],[MDS Census]]</f>
        <v>0.36637476203426694</v>
      </c>
      <c r="J147" s="4">
        <f>SUM(Nurse[[#This Row],[RN Hours (excl. Admin, DON)]],Nurse[[#This Row],[RN Admin Hours]],Nurse[[#This Row],[RN DON Hours]],Nurse[[#This Row],[LPN Hours (excl. Admin)]],Nurse[[#This Row],[LPN Admin Hours]],Nurse[[#This Row],[CNA Hours]],Nurse[[#This Row],[NA TR Hours]],Nurse[[#This Row],[Med Aide/Tech Hours]])</f>
        <v>317.35119565217394</v>
      </c>
      <c r="K147" s="4">
        <f>SUM(Nurse[[#This Row],[RN Hours (excl. Admin, DON)]],Nurse[[#This Row],[LPN Hours (excl. Admin)]],Nurse[[#This Row],[CNA Hours]],Nurse[[#This Row],[NA TR Hours]],Nurse[[#This Row],[Med Aide/Tech Hours]])</f>
        <v>296.17097826086962</v>
      </c>
      <c r="L147" s="4">
        <f>SUM(Nurse[[#This Row],[RN Hours (excl. Admin, DON)]],Nurse[[#This Row],[RN Admin Hours]],Nurse[[#This Row],[RN DON Hours]])</f>
        <v>45.108260869565214</v>
      </c>
      <c r="M147" s="4">
        <v>29.286086956521732</v>
      </c>
      <c r="N147" s="4">
        <v>10.35478260869565</v>
      </c>
      <c r="O147" s="4">
        <v>5.4673913043478262</v>
      </c>
      <c r="P147" s="4">
        <f>SUM(Nurse[[#This Row],[LPN Hours (excl. Admin)]],Nurse[[#This Row],[LPN Admin Hours]])</f>
        <v>123.20206521739129</v>
      </c>
      <c r="Q147" s="4">
        <v>117.84402173913043</v>
      </c>
      <c r="R147" s="4">
        <v>5.3580434782608686</v>
      </c>
      <c r="S147" s="4">
        <f>SUM(Nurse[[#This Row],[CNA Hours]],Nurse[[#This Row],[NA TR Hours]],Nurse[[#This Row],[Med Aide/Tech Hours]])</f>
        <v>149.04086956521741</v>
      </c>
      <c r="T147" s="4">
        <v>134.83489130434785</v>
      </c>
      <c r="U147" s="4">
        <v>14.205978260869566</v>
      </c>
      <c r="V147" s="4">
        <v>0</v>
      </c>
      <c r="W1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7" s="4">
        <v>0</v>
      </c>
      <c r="Y147" s="4">
        <v>0</v>
      </c>
      <c r="Z147" s="4">
        <v>0</v>
      </c>
      <c r="AA147" s="4">
        <v>0</v>
      </c>
      <c r="AB147" s="4">
        <v>0</v>
      </c>
      <c r="AC147" s="4">
        <v>0</v>
      </c>
      <c r="AD147" s="4">
        <v>0</v>
      </c>
      <c r="AE147" s="4">
        <v>0</v>
      </c>
      <c r="AF147" s="1">
        <v>445507</v>
      </c>
      <c r="AG147" s="1">
        <v>4</v>
      </c>
      <c r="AH147"/>
    </row>
    <row r="148" spans="1:34" x14ac:dyDescent="0.25">
      <c r="A148" t="s">
        <v>352</v>
      </c>
      <c r="B148" t="s">
        <v>184</v>
      </c>
      <c r="C148" t="s">
        <v>586</v>
      </c>
      <c r="D148" t="s">
        <v>396</v>
      </c>
      <c r="E148" s="4">
        <v>74.402173913043484</v>
      </c>
      <c r="F148" s="4">
        <f>Nurse[[#This Row],[Total Nurse Staff Hours]]/Nurse[[#This Row],[MDS Census]]</f>
        <v>3.6788414901387876</v>
      </c>
      <c r="G148" s="4">
        <f>Nurse[[#This Row],[Total Direct Care Staff Hours]]/Nurse[[#This Row],[MDS Census]]</f>
        <v>3.3832461650840036</v>
      </c>
      <c r="H148" s="4">
        <f>Nurse[[#This Row],[Total RN Hours (w/ Admin, DON)]]/Nurse[[#This Row],[MDS Census]]</f>
        <v>0.67243097151205244</v>
      </c>
      <c r="I148" s="4">
        <f>Nurse[[#This Row],[RN Hours (excl. Admin, DON)]]/Nurse[[#This Row],[MDS Census]]</f>
        <v>0.56658728999269525</v>
      </c>
      <c r="J148" s="4">
        <f>SUM(Nurse[[#This Row],[RN Hours (excl. Admin, DON)]],Nurse[[#This Row],[RN Admin Hours]],Nurse[[#This Row],[RN DON Hours]],Nurse[[#This Row],[LPN Hours (excl. Admin)]],Nurse[[#This Row],[LPN Admin Hours]],Nurse[[#This Row],[CNA Hours]],Nurse[[#This Row],[NA TR Hours]],Nurse[[#This Row],[Med Aide/Tech Hours]])</f>
        <v>273.71380434782611</v>
      </c>
      <c r="K148" s="4">
        <f>SUM(Nurse[[#This Row],[RN Hours (excl. Admin, DON)]],Nurse[[#This Row],[LPN Hours (excl. Admin)]],Nurse[[#This Row],[CNA Hours]],Nurse[[#This Row],[NA TR Hours]],Nurse[[#This Row],[Med Aide/Tech Hours]])</f>
        <v>251.72086956521744</v>
      </c>
      <c r="L148" s="4">
        <f>SUM(Nurse[[#This Row],[RN Hours (excl. Admin, DON)]],Nurse[[#This Row],[RN Admin Hours]],Nurse[[#This Row],[RN DON Hours]])</f>
        <v>50.030326086956514</v>
      </c>
      <c r="M148" s="4">
        <v>42.155326086956514</v>
      </c>
      <c r="N148" s="4">
        <v>2.8315217391304346</v>
      </c>
      <c r="O148" s="4">
        <v>5.0434782608695654</v>
      </c>
      <c r="P148" s="4">
        <f>SUM(Nurse[[#This Row],[LPN Hours (excl. Admin)]],Nurse[[#This Row],[LPN Admin Hours]])</f>
        <v>96.66423913043478</v>
      </c>
      <c r="Q148" s="4">
        <v>82.54630434782608</v>
      </c>
      <c r="R148" s="4">
        <v>14.117934782608701</v>
      </c>
      <c r="S148" s="4">
        <f>SUM(Nurse[[#This Row],[CNA Hours]],Nurse[[#This Row],[NA TR Hours]],Nurse[[#This Row],[Med Aide/Tech Hours]])</f>
        <v>127.01923913043484</v>
      </c>
      <c r="T148" s="4">
        <v>121.96239130434789</v>
      </c>
      <c r="U148" s="4">
        <v>5.0568478260869574</v>
      </c>
      <c r="V148" s="4">
        <v>0</v>
      </c>
      <c r="W1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8" s="4">
        <v>0</v>
      </c>
      <c r="Y148" s="4">
        <v>0</v>
      </c>
      <c r="Z148" s="4">
        <v>0</v>
      </c>
      <c r="AA148" s="4">
        <v>0</v>
      </c>
      <c r="AB148" s="4">
        <v>0</v>
      </c>
      <c r="AC148" s="4">
        <v>0</v>
      </c>
      <c r="AD148" s="4">
        <v>0</v>
      </c>
      <c r="AE148" s="4">
        <v>0</v>
      </c>
      <c r="AF148" s="1">
        <v>445380</v>
      </c>
      <c r="AG148" s="1">
        <v>4</v>
      </c>
      <c r="AH148"/>
    </row>
    <row r="149" spans="1:34" x14ac:dyDescent="0.25">
      <c r="A149" t="s">
        <v>352</v>
      </c>
      <c r="B149" t="s">
        <v>126</v>
      </c>
      <c r="C149" t="s">
        <v>521</v>
      </c>
      <c r="D149" t="s">
        <v>362</v>
      </c>
      <c r="E149" s="4">
        <v>78.641304347826093</v>
      </c>
      <c r="F149" s="4">
        <f>Nurse[[#This Row],[Total Nurse Staff Hours]]/Nurse[[#This Row],[MDS Census]]</f>
        <v>3.083472011057359</v>
      </c>
      <c r="G149" s="4">
        <f>Nurse[[#This Row],[Total Direct Care Staff Hours]]/Nurse[[#This Row],[MDS Census]]</f>
        <v>2.6994692467173453</v>
      </c>
      <c r="H149" s="4">
        <f>Nurse[[#This Row],[Total RN Hours (w/ Admin, DON)]]/Nurse[[#This Row],[MDS Census]]</f>
        <v>0.57121492743607449</v>
      </c>
      <c r="I149" s="4">
        <f>Nurse[[#This Row],[RN Hours (excl. Admin, DON)]]/Nurse[[#This Row],[MDS Census]]</f>
        <v>0.3002225293711126</v>
      </c>
      <c r="J149" s="4">
        <f>SUM(Nurse[[#This Row],[RN Hours (excl. Admin, DON)]],Nurse[[#This Row],[RN Admin Hours]],Nurse[[#This Row],[RN DON Hours]],Nurse[[#This Row],[LPN Hours (excl. Admin)]],Nurse[[#This Row],[LPN Admin Hours]],Nurse[[#This Row],[CNA Hours]],Nurse[[#This Row],[NA TR Hours]],Nurse[[#This Row],[Med Aide/Tech Hours]])</f>
        <v>242.48826086956515</v>
      </c>
      <c r="K149" s="4">
        <f>SUM(Nurse[[#This Row],[RN Hours (excl. Admin, DON)]],Nurse[[#This Row],[LPN Hours (excl. Admin)]],Nurse[[#This Row],[CNA Hours]],Nurse[[#This Row],[NA TR Hours]],Nurse[[#This Row],[Med Aide/Tech Hours]])</f>
        <v>212.28978260869559</v>
      </c>
      <c r="L149" s="4">
        <f>SUM(Nurse[[#This Row],[RN Hours (excl. Admin, DON)]],Nurse[[#This Row],[RN Admin Hours]],Nurse[[#This Row],[RN DON Hours]])</f>
        <v>44.921086956521734</v>
      </c>
      <c r="M149" s="4">
        <v>23.609891304347826</v>
      </c>
      <c r="N149" s="4">
        <v>15.745978260869563</v>
      </c>
      <c r="O149" s="4">
        <v>5.5652173913043477</v>
      </c>
      <c r="P149" s="4">
        <f>SUM(Nurse[[#This Row],[LPN Hours (excl. Admin)]],Nurse[[#This Row],[LPN Admin Hours]])</f>
        <v>84.775217391304352</v>
      </c>
      <c r="Q149" s="4">
        <v>75.887934782608696</v>
      </c>
      <c r="R149" s="4">
        <v>8.8872826086956529</v>
      </c>
      <c r="S149" s="4">
        <f>SUM(Nurse[[#This Row],[CNA Hours]],Nurse[[#This Row],[NA TR Hours]],Nurse[[#This Row],[Med Aide/Tech Hours]])</f>
        <v>112.79195652173908</v>
      </c>
      <c r="T149" s="4">
        <v>112.79195652173908</v>
      </c>
      <c r="U149" s="4">
        <v>0</v>
      </c>
      <c r="V149" s="4">
        <v>0</v>
      </c>
      <c r="W1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9" s="4">
        <v>0</v>
      </c>
      <c r="Y149" s="4">
        <v>0</v>
      </c>
      <c r="Z149" s="4">
        <v>0</v>
      </c>
      <c r="AA149" s="4">
        <v>0</v>
      </c>
      <c r="AB149" s="4">
        <v>0</v>
      </c>
      <c r="AC149" s="4">
        <v>0</v>
      </c>
      <c r="AD149" s="4">
        <v>0</v>
      </c>
      <c r="AE149" s="4">
        <v>0</v>
      </c>
      <c r="AF149" s="1">
        <v>445275</v>
      </c>
      <c r="AG149" s="1">
        <v>4</v>
      </c>
      <c r="AH149"/>
    </row>
    <row r="150" spans="1:34" x14ac:dyDescent="0.25">
      <c r="A150" t="s">
        <v>352</v>
      </c>
      <c r="B150" t="s">
        <v>103</v>
      </c>
      <c r="C150" t="s">
        <v>562</v>
      </c>
      <c r="D150" t="s">
        <v>366</v>
      </c>
      <c r="E150" s="4">
        <v>78.554347826086953</v>
      </c>
      <c r="F150" s="4">
        <f>Nurse[[#This Row],[Total Nurse Staff Hours]]/Nurse[[#This Row],[MDS Census]]</f>
        <v>2.7561367095613662</v>
      </c>
      <c r="G150" s="4">
        <f>Nurse[[#This Row],[Total Direct Care Staff Hours]]/Nurse[[#This Row],[MDS Census]]</f>
        <v>2.4953161754531612</v>
      </c>
      <c r="H150" s="4">
        <f>Nurse[[#This Row],[Total RN Hours (w/ Admin, DON)]]/Nurse[[#This Row],[MDS Census]]</f>
        <v>0.34472118444721178</v>
      </c>
      <c r="I150" s="4">
        <f>Nurse[[#This Row],[RN Hours (excl. Admin, DON)]]/Nurse[[#This Row],[MDS Census]]</f>
        <v>0.20695447626954466</v>
      </c>
      <c r="J150" s="4">
        <f>SUM(Nurse[[#This Row],[RN Hours (excl. Admin, DON)]],Nurse[[#This Row],[RN Admin Hours]],Nurse[[#This Row],[RN DON Hours]],Nurse[[#This Row],[LPN Hours (excl. Admin)]],Nurse[[#This Row],[LPN Admin Hours]],Nurse[[#This Row],[CNA Hours]],Nurse[[#This Row],[NA TR Hours]],Nurse[[#This Row],[Med Aide/Tech Hours]])</f>
        <v>216.50652173913036</v>
      </c>
      <c r="K150" s="4">
        <f>SUM(Nurse[[#This Row],[RN Hours (excl. Admin, DON)]],Nurse[[#This Row],[LPN Hours (excl. Admin)]],Nurse[[#This Row],[CNA Hours]],Nurse[[#This Row],[NA TR Hours]],Nurse[[#This Row],[Med Aide/Tech Hours]])</f>
        <v>196.01793478260865</v>
      </c>
      <c r="L150" s="4">
        <f>SUM(Nurse[[#This Row],[RN Hours (excl. Admin, DON)]],Nurse[[#This Row],[RN Admin Hours]],Nurse[[#This Row],[RN DON Hours]])</f>
        <v>27.079347826086948</v>
      </c>
      <c r="M150" s="4">
        <v>16.25717391304347</v>
      </c>
      <c r="N150" s="4">
        <v>5.3439130434782607</v>
      </c>
      <c r="O150" s="4">
        <v>5.4782608695652177</v>
      </c>
      <c r="P150" s="4">
        <f>SUM(Nurse[[#This Row],[LPN Hours (excl. Admin)]],Nurse[[#This Row],[LPN Admin Hours]])</f>
        <v>67.177499999999995</v>
      </c>
      <c r="Q150" s="4">
        <v>57.511086956521737</v>
      </c>
      <c r="R150" s="4">
        <v>9.6664130434782596</v>
      </c>
      <c r="S150" s="4">
        <f>SUM(Nurse[[#This Row],[CNA Hours]],Nurse[[#This Row],[NA TR Hours]],Nurse[[#This Row],[Med Aide/Tech Hours]])</f>
        <v>122.24967391304344</v>
      </c>
      <c r="T150" s="4">
        <v>97.644782608695607</v>
      </c>
      <c r="U150" s="4">
        <v>24.604891304347824</v>
      </c>
      <c r="V150" s="4">
        <v>0</v>
      </c>
      <c r="W1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0" s="4">
        <v>0</v>
      </c>
      <c r="Y150" s="4">
        <v>0</v>
      </c>
      <c r="Z150" s="4">
        <v>0</v>
      </c>
      <c r="AA150" s="4">
        <v>0</v>
      </c>
      <c r="AB150" s="4">
        <v>0</v>
      </c>
      <c r="AC150" s="4">
        <v>0</v>
      </c>
      <c r="AD150" s="4">
        <v>0</v>
      </c>
      <c r="AE150" s="4">
        <v>0</v>
      </c>
      <c r="AF150" s="1">
        <v>445239</v>
      </c>
      <c r="AG150" s="1">
        <v>4</v>
      </c>
      <c r="AH150"/>
    </row>
    <row r="151" spans="1:34" x14ac:dyDescent="0.25">
      <c r="A151" t="s">
        <v>352</v>
      </c>
      <c r="B151" t="s">
        <v>151</v>
      </c>
      <c r="C151" t="s">
        <v>510</v>
      </c>
      <c r="D151" t="s">
        <v>439</v>
      </c>
      <c r="E151" s="4">
        <v>90.760869565217391</v>
      </c>
      <c r="F151" s="4">
        <f>Nurse[[#This Row],[Total Nurse Staff Hours]]/Nurse[[#This Row],[MDS Census]]</f>
        <v>3.5529077844311381</v>
      </c>
      <c r="G151" s="4">
        <f>Nurse[[#This Row],[Total Direct Care Staff Hours]]/Nurse[[#This Row],[MDS Census]]</f>
        <v>3.2030479041916169</v>
      </c>
      <c r="H151" s="4">
        <f>Nurse[[#This Row],[Total RN Hours (w/ Admin, DON)]]/Nurse[[#This Row],[MDS Census]]</f>
        <v>0.40315568862275447</v>
      </c>
      <c r="I151" s="4">
        <f>Nurse[[#This Row],[RN Hours (excl. Admin, DON)]]/Nurse[[#This Row],[MDS Census]]</f>
        <v>0.20951497005988018</v>
      </c>
      <c r="J151" s="4">
        <f>SUM(Nurse[[#This Row],[RN Hours (excl. Admin, DON)]],Nurse[[#This Row],[RN Admin Hours]],Nurse[[#This Row],[RN DON Hours]],Nurse[[#This Row],[LPN Hours (excl. Admin)]],Nurse[[#This Row],[LPN Admin Hours]],Nurse[[#This Row],[CNA Hours]],Nurse[[#This Row],[NA TR Hours]],Nurse[[#This Row],[Med Aide/Tech Hours]])</f>
        <v>322.46500000000003</v>
      </c>
      <c r="K151" s="4">
        <f>SUM(Nurse[[#This Row],[RN Hours (excl. Admin, DON)]],Nurse[[#This Row],[LPN Hours (excl. Admin)]],Nurse[[#This Row],[CNA Hours]],Nurse[[#This Row],[NA TR Hours]],Nurse[[#This Row],[Med Aide/Tech Hours]])</f>
        <v>290.71141304347827</v>
      </c>
      <c r="L151" s="4">
        <f>SUM(Nurse[[#This Row],[RN Hours (excl. Admin, DON)]],Nurse[[#This Row],[RN Admin Hours]],Nurse[[#This Row],[RN DON Hours]])</f>
        <v>36.590760869565216</v>
      </c>
      <c r="M151" s="4">
        <v>19.015760869565213</v>
      </c>
      <c r="N151" s="4">
        <v>12.618478260869564</v>
      </c>
      <c r="O151" s="4">
        <v>4.9565217391304346</v>
      </c>
      <c r="P151" s="4">
        <f>SUM(Nurse[[#This Row],[LPN Hours (excl. Admin)]],Nurse[[#This Row],[LPN Admin Hours]])</f>
        <v>119.9119565217391</v>
      </c>
      <c r="Q151" s="4">
        <v>105.73336956521736</v>
      </c>
      <c r="R151" s="4">
        <v>14.178586956521738</v>
      </c>
      <c r="S151" s="4">
        <f>SUM(Nurse[[#This Row],[CNA Hours]],Nurse[[#This Row],[NA TR Hours]],Nurse[[#This Row],[Med Aide/Tech Hours]])</f>
        <v>165.96228260869569</v>
      </c>
      <c r="T151" s="4">
        <v>150.5614130434783</v>
      </c>
      <c r="U151" s="4">
        <v>15.400869565217395</v>
      </c>
      <c r="V151" s="4">
        <v>0</v>
      </c>
      <c r="W1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1" s="4">
        <v>0</v>
      </c>
      <c r="Y151" s="4">
        <v>0</v>
      </c>
      <c r="Z151" s="4">
        <v>0</v>
      </c>
      <c r="AA151" s="4">
        <v>0</v>
      </c>
      <c r="AB151" s="4">
        <v>0</v>
      </c>
      <c r="AC151" s="4">
        <v>0</v>
      </c>
      <c r="AD151" s="4">
        <v>0</v>
      </c>
      <c r="AE151" s="4">
        <v>0</v>
      </c>
      <c r="AF151" s="1">
        <v>445314</v>
      </c>
      <c r="AG151" s="1">
        <v>4</v>
      </c>
      <c r="AH151"/>
    </row>
    <row r="152" spans="1:34" x14ac:dyDescent="0.25">
      <c r="A152" t="s">
        <v>352</v>
      </c>
      <c r="B152" t="s">
        <v>280</v>
      </c>
      <c r="C152" t="s">
        <v>608</v>
      </c>
      <c r="D152" t="s">
        <v>423</v>
      </c>
      <c r="E152" s="4">
        <v>72.076086956521735</v>
      </c>
      <c r="F152" s="4">
        <f>Nurse[[#This Row],[Total Nurse Staff Hours]]/Nurse[[#This Row],[MDS Census]]</f>
        <v>4.0338244608656302</v>
      </c>
      <c r="G152" s="4">
        <f>Nurse[[#This Row],[Total Direct Care Staff Hours]]/Nurse[[#This Row],[MDS Census]]</f>
        <v>3.7057050218669878</v>
      </c>
      <c r="H152" s="4">
        <f>Nurse[[#This Row],[Total RN Hours (w/ Admin, DON)]]/Nurse[[#This Row],[MDS Census]]</f>
        <v>0.62028200874679551</v>
      </c>
      <c r="I152" s="4">
        <f>Nurse[[#This Row],[RN Hours (excl. Admin, DON)]]/Nurse[[#This Row],[MDS Census]]</f>
        <v>0.36603528879505365</v>
      </c>
      <c r="J152" s="4">
        <f>SUM(Nurse[[#This Row],[RN Hours (excl. Admin, DON)]],Nurse[[#This Row],[RN Admin Hours]],Nurse[[#This Row],[RN DON Hours]],Nurse[[#This Row],[LPN Hours (excl. Admin)]],Nurse[[#This Row],[LPN Admin Hours]],Nurse[[#This Row],[CNA Hours]],Nurse[[#This Row],[NA TR Hours]],Nurse[[#This Row],[Med Aide/Tech Hours]])</f>
        <v>290.74228260869558</v>
      </c>
      <c r="K152" s="4">
        <f>SUM(Nurse[[#This Row],[RN Hours (excl. Admin, DON)]],Nurse[[#This Row],[LPN Hours (excl. Admin)]],Nurse[[#This Row],[CNA Hours]],Nurse[[#This Row],[NA TR Hours]],Nurse[[#This Row],[Med Aide/Tech Hours]])</f>
        <v>267.09271739130429</v>
      </c>
      <c r="L152" s="4">
        <f>SUM(Nurse[[#This Row],[RN Hours (excl. Admin, DON)]],Nurse[[#This Row],[RN Admin Hours]],Nurse[[#This Row],[RN DON Hours]])</f>
        <v>44.70750000000001</v>
      </c>
      <c r="M152" s="4">
        <v>26.382391304347831</v>
      </c>
      <c r="N152" s="4">
        <v>12.238152173913045</v>
      </c>
      <c r="O152" s="4">
        <v>6.0869565217391308</v>
      </c>
      <c r="P152" s="4">
        <f>SUM(Nurse[[#This Row],[LPN Hours (excl. Admin)]],Nurse[[#This Row],[LPN Admin Hours]])</f>
        <v>89.430217391304325</v>
      </c>
      <c r="Q152" s="4">
        <v>84.105760869565188</v>
      </c>
      <c r="R152" s="4">
        <v>5.3244565217391306</v>
      </c>
      <c r="S152" s="4">
        <f>SUM(Nurse[[#This Row],[CNA Hours]],Nurse[[#This Row],[NA TR Hours]],Nurse[[#This Row],[Med Aide/Tech Hours]])</f>
        <v>156.60456521739124</v>
      </c>
      <c r="T152" s="4">
        <v>148.33402173913038</v>
      </c>
      <c r="U152" s="4">
        <v>8.2705434782608691</v>
      </c>
      <c r="V152" s="4">
        <v>0</v>
      </c>
      <c r="W1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2" s="4">
        <v>0</v>
      </c>
      <c r="Y152" s="4">
        <v>0</v>
      </c>
      <c r="Z152" s="4">
        <v>0</v>
      </c>
      <c r="AA152" s="4">
        <v>0</v>
      </c>
      <c r="AB152" s="4">
        <v>0</v>
      </c>
      <c r="AC152" s="4">
        <v>0</v>
      </c>
      <c r="AD152" s="4">
        <v>0</v>
      </c>
      <c r="AE152" s="4">
        <v>0</v>
      </c>
      <c r="AF152" s="1">
        <v>445509</v>
      </c>
      <c r="AG152" s="1">
        <v>4</v>
      </c>
      <c r="AH152"/>
    </row>
    <row r="153" spans="1:34" x14ac:dyDescent="0.25">
      <c r="A153" t="s">
        <v>352</v>
      </c>
      <c r="B153" t="s">
        <v>282</v>
      </c>
      <c r="C153" t="s">
        <v>609</v>
      </c>
      <c r="D153" t="s">
        <v>396</v>
      </c>
      <c r="E153" s="4">
        <v>61.934782608695649</v>
      </c>
      <c r="F153" s="4">
        <f>Nurse[[#This Row],[Total Nurse Staff Hours]]/Nurse[[#This Row],[MDS Census]]</f>
        <v>3.9133204633204643</v>
      </c>
      <c r="G153" s="4">
        <f>Nurse[[#This Row],[Total Direct Care Staff Hours]]/Nurse[[#This Row],[MDS Census]]</f>
        <v>3.5443945243945256</v>
      </c>
      <c r="H153" s="4">
        <f>Nurse[[#This Row],[Total RN Hours (w/ Admin, DON)]]/Nurse[[#This Row],[MDS Census]]</f>
        <v>1.056779571779572</v>
      </c>
      <c r="I153" s="4">
        <f>Nurse[[#This Row],[RN Hours (excl. Admin, DON)]]/Nurse[[#This Row],[MDS Census]]</f>
        <v>0.76898034398034409</v>
      </c>
      <c r="J153" s="4">
        <f>SUM(Nurse[[#This Row],[RN Hours (excl. Admin, DON)]],Nurse[[#This Row],[RN Admin Hours]],Nurse[[#This Row],[RN DON Hours]],Nurse[[#This Row],[LPN Hours (excl. Admin)]],Nurse[[#This Row],[LPN Admin Hours]],Nurse[[#This Row],[CNA Hours]],Nurse[[#This Row],[NA TR Hours]],Nurse[[#This Row],[Med Aide/Tech Hours]])</f>
        <v>242.3706521739131</v>
      </c>
      <c r="K153" s="4">
        <f>SUM(Nurse[[#This Row],[RN Hours (excl. Admin, DON)]],Nurse[[#This Row],[LPN Hours (excl. Admin)]],Nurse[[#This Row],[CNA Hours]],Nurse[[#This Row],[NA TR Hours]],Nurse[[#This Row],[Med Aide/Tech Hours]])</f>
        <v>219.52130434782615</v>
      </c>
      <c r="L153" s="4">
        <f>SUM(Nurse[[#This Row],[RN Hours (excl. Admin, DON)]],Nurse[[#This Row],[RN Admin Hours]],Nurse[[#This Row],[RN DON Hours]])</f>
        <v>65.451413043478269</v>
      </c>
      <c r="M153" s="4">
        <v>47.626630434782612</v>
      </c>
      <c r="N153" s="4">
        <v>12.346521739130434</v>
      </c>
      <c r="O153" s="4">
        <v>5.4782608695652177</v>
      </c>
      <c r="P153" s="4">
        <f>SUM(Nurse[[#This Row],[LPN Hours (excl. Admin)]],Nurse[[#This Row],[LPN Admin Hours]])</f>
        <v>55.298695652173919</v>
      </c>
      <c r="Q153" s="4">
        <v>50.274130434782613</v>
      </c>
      <c r="R153" s="4">
        <v>5.0245652173913058</v>
      </c>
      <c r="S153" s="4">
        <f>SUM(Nurse[[#This Row],[CNA Hours]],Nurse[[#This Row],[NA TR Hours]],Nurse[[#This Row],[Med Aide/Tech Hours]])</f>
        <v>121.62054347826091</v>
      </c>
      <c r="T153" s="4">
        <v>105.12119565217395</v>
      </c>
      <c r="U153" s="4">
        <v>16.499347826086954</v>
      </c>
      <c r="V153" s="4">
        <v>0</v>
      </c>
      <c r="W1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3" s="4">
        <v>0</v>
      </c>
      <c r="Y153" s="4">
        <v>0</v>
      </c>
      <c r="Z153" s="4">
        <v>0</v>
      </c>
      <c r="AA153" s="4">
        <v>0</v>
      </c>
      <c r="AB153" s="4">
        <v>0</v>
      </c>
      <c r="AC153" s="4">
        <v>0</v>
      </c>
      <c r="AD153" s="4">
        <v>0</v>
      </c>
      <c r="AE153" s="4">
        <v>0</v>
      </c>
      <c r="AF153" s="1">
        <v>445511</v>
      </c>
      <c r="AG153" s="1">
        <v>4</v>
      </c>
      <c r="AH153"/>
    </row>
    <row r="154" spans="1:34" x14ac:dyDescent="0.25">
      <c r="A154" t="s">
        <v>352</v>
      </c>
      <c r="B154" t="s">
        <v>104</v>
      </c>
      <c r="C154" t="s">
        <v>543</v>
      </c>
      <c r="D154" t="s">
        <v>396</v>
      </c>
      <c r="E154" s="4">
        <v>80.978260869565219</v>
      </c>
      <c r="F154" s="4">
        <f>Nurse[[#This Row],[Total Nurse Staff Hours]]/Nurse[[#This Row],[MDS Census]]</f>
        <v>3.5483610738255034</v>
      </c>
      <c r="G154" s="4">
        <f>Nurse[[#This Row],[Total Direct Care Staff Hours]]/Nurse[[#This Row],[MDS Census]]</f>
        <v>3.2357691275167784</v>
      </c>
      <c r="H154" s="4">
        <f>Nurse[[#This Row],[Total RN Hours (w/ Admin, DON)]]/Nurse[[#This Row],[MDS Census]]</f>
        <v>0.41238523489932888</v>
      </c>
      <c r="I154" s="4">
        <f>Nurse[[#This Row],[RN Hours (excl. Admin, DON)]]/Nurse[[#This Row],[MDS Census]]</f>
        <v>0.17152617449664428</v>
      </c>
      <c r="J154" s="4">
        <f>SUM(Nurse[[#This Row],[RN Hours (excl. Admin, DON)]],Nurse[[#This Row],[RN Admin Hours]],Nurse[[#This Row],[RN DON Hours]],Nurse[[#This Row],[LPN Hours (excl. Admin)]],Nurse[[#This Row],[LPN Admin Hours]],Nurse[[#This Row],[CNA Hours]],Nurse[[#This Row],[NA TR Hours]],Nurse[[#This Row],[Med Aide/Tech Hours]])</f>
        <v>287.34010869565219</v>
      </c>
      <c r="K154" s="4">
        <f>SUM(Nurse[[#This Row],[RN Hours (excl. Admin, DON)]],Nurse[[#This Row],[LPN Hours (excl. Admin)]],Nurse[[#This Row],[CNA Hours]],Nurse[[#This Row],[NA TR Hours]],Nurse[[#This Row],[Med Aide/Tech Hours]])</f>
        <v>262.02695652173912</v>
      </c>
      <c r="L154" s="4">
        <f>SUM(Nurse[[#This Row],[RN Hours (excl. Admin, DON)]],Nurse[[#This Row],[RN Admin Hours]],Nurse[[#This Row],[RN DON Hours]])</f>
        <v>33.394239130434784</v>
      </c>
      <c r="M154" s="4">
        <v>13.889891304347826</v>
      </c>
      <c r="N154" s="4">
        <v>13.80869565217391</v>
      </c>
      <c r="O154" s="4">
        <v>5.6956521739130439</v>
      </c>
      <c r="P154" s="4">
        <f>SUM(Nurse[[#This Row],[LPN Hours (excl. Admin)]],Nurse[[#This Row],[LPN Admin Hours]])</f>
        <v>103.19771739130435</v>
      </c>
      <c r="Q154" s="4">
        <v>97.388913043478269</v>
      </c>
      <c r="R154" s="4">
        <v>5.8088043478260865</v>
      </c>
      <c r="S154" s="4">
        <f>SUM(Nurse[[#This Row],[CNA Hours]],Nurse[[#This Row],[NA TR Hours]],Nurse[[#This Row],[Med Aide/Tech Hours]])</f>
        <v>150.74815217391304</v>
      </c>
      <c r="T154" s="4">
        <v>143.58586956521739</v>
      </c>
      <c r="U154" s="4">
        <v>7.1622826086956515</v>
      </c>
      <c r="V154" s="4">
        <v>0</v>
      </c>
      <c r="W1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4" s="4">
        <v>0</v>
      </c>
      <c r="Y154" s="4">
        <v>0</v>
      </c>
      <c r="Z154" s="4">
        <v>0</v>
      </c>
      <c r="AA154" s="4">
        <v>0</v>
      </c>
      <c r="AB154" s="4">
        <v>0</v>
      </c>
      <c r="AC154" s="4">
        <v>0</v>
      </c>
      <c r="AD154" s="4">
        <v>0</v>
      </c>
      <c r="AE154" s="4">
        <v>0</v>
      </c>
      <c r="AF154" s="1">
        <v>445240</v>
      </c>
      <c r="AG154" s="1">
        <v>4</v>
      </c>
      <c r="AH154"/>
    </row>
    <row r="155" spans="1:34" x14ac:dyDescent="0.25">
      <c r="A155" t="s">
        <v>352</v>
      </c>
      <c r="B155" t="s">
        <v>270</v>
      </c>
      <c r="C155" t="s">
        <v>496</v>
      </c>
      <c r="D155" t="s">
        <v>438</v>
      </c>
      <c r="E155" s="4">
        <v>76.847826086956516</v>
      </c>
      <c r="F155" s="4">
        <f>Nurse[[#This Row],[Total Nurse Staff Hours]]/Nurse[[#This Row],[MDS Census]]</f>
        <v>2.9767086280056594</v>
      </c>
      <c r="G155" s="4">
        <f>Nurse[[#This Row],[Total Direct Care Staff Hours]]/Nurse[[#This Row],[MDS Census]]</f>
        <v>2.6959674681753909</v>
      </c>
      <c r="H155" s="4">
        <f>Nurse[[#This Row],[Total RN Hours (w/ Admin, DON)]]/Nurse[[#This Row],[MDS Census]]</f>
        <v>0.44295049504950518</v>
      </c>
      <c r="I155" s="4">
        <f>Nurse[[#This Row],[RN Hours (excl. Admin, DON)]]/Nurse[[#This Row],[MDS Census]]</f>
        <v>0.27576096181046694</v>
      </c>
      <c r="J155" s="4">
        <f>SUM(Nurse[[#This Row],[RN Hours (excl. Admin, DON)]],Nurse[[#This Row],[RN Admin Hours]],Nurse[[#This Row],[RN DON Hours]],Nurse[[#This Row],[LPN Hours (excl. Admin)]],Nurse[[#This Row],[LPN Admin Hours]],Nurse[[#This Row],[CNA Hours]],Nurse[[#This Row],[NA TR Hours]],Nurse[[#This Row],[Med Aide/Tech Hours]])</f>
        <v>228.75358695652184</v>
      </c>
      <c r="K155" s="4">
        <f>SUM(Nurse[[#This Row],[RN Hours (excl. Admin, DON)]],Nurse[[#This Row],[LPN Hours (excl. Admin)]],Nurse[[#This Row],[CNA Hours]],Nurse[[#This Row],[NA TR Hours]],Nurse[[#This Row],[Med Aide/Tech Hours]])</f>
        <v>207.17923913043492</v>
      </c>
      <c r="L155" s="4">
        <f>SUM(Nurse[[#This Row],[RN Hours (excl. Admin, DON)]],Nurse[[#This Row],[RN Admin Hours]],Nurse[[#This Row],[RN DON Hours]])</f>
        <v>34.039782608695667</v>
      </c>
      <c r="M155" s="4">
        <v>21.191630434782621</v>
      </c>
      <c r="N155" s="4">
        <v>7.456847826086956</v>
      </c>
      <c r="O155" s="4">
        <v>5.3913043478260869</v>
      </c>
      <c r="P155" s="4">
        <f>SUM(Nurse[[#This Row],[LPN Hours (excl. Admin)]],Nurse[[#This Row],[LPN Admin Hours]])</f>
        <v>65.271195652173944</v>
      </c>
      <c r="Q155" s="4">
        <v>56.54500000000003</v>
      </c>
      <c r="R155" s="4">
        <v>8.7261956521739119</v>
      </c>
      <c r="S155" s="4">
        <f>SUM(Nurse[[#This Row],[CNA Hours]],Nurse[[#This Row],[NA TR Hours]],Nurse[[#This Row],[Med Aide/Tech Hours]])</f>
        <v>129.44260869565224</v>
      </c>
      <c r="T155" s="4">
        <v>122.74706521739138</v>
      </c>
      <c r="U155" s="4">
        <v>6.695543478260868</v>
      </c>
      <c r="V155" s="4">
        <v>0</v>
      </c>
      <c r="W1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5" s="4">
        <v>0</v>
      </c>
      <c r="Y155" s="4">
        <v>0</v>
      </c>
      <c r="Z155" s="4">
        <v>0</v>
      </c>
      <c r="AA155" s="4">
        <v>0</v>
      </c>
      <c r="AB155" s="4">
        <v>0</v>
      </c>
      <c r="AC155" s="4">
        <v>0</v>
      </c>
      <c r="AD155" s="4">
        <v>0</v>
      </c>
      <c r="AE155" s="4">
        <v>0</v>
      </c>
      <c r="AF155" s="1">
        <v>445494</v>
      </c>
      <c r="AG155" s="1">
        <v>4</v>
      </c>
      <c r="AH155"/>
    </row>
    <row r="156" spans="1:34" x14ac:dyDescent="0.25">
      <c r="A156" t="s">
        <v>352</v>
      </c>
      <c r="B156" t="s">
        <v>206</v>
      </c>
      <c r="C156" t="s">
        <v>490</v>
      </c>
      <c r="D156" t="s">
        <v>384</v>
      </c>
      <c r="E156" s="4">
        <v>55.076086956521742</v>
      </c>
      <c r="F156" s="4">
        <f>Nurse[[#This Row],[Total Nurse Staff Hours]]/Nurse[[#This Row],[MDS Census]]</f>
        <v>3.9635030590092755</v>
      </c>
      <c r="G156" s="4">
        <f>Nurse[[#This Row],[Total Direct Care Staff Hours]]/Nurse[[#This Row],[MDS Census]]</f>
        <v>3.5516321294651667</v>
      </c>
      <c r="H156" s="4">
        <f>Nurse[[#This Row],[Total RN Hours (w/ Admin, DON)]]/Nurse[[#This Row],[MDS Census]]</f>
        <v>0.65365107558713242</v>
      </c>
      <c r="I156" s="4">
        <f>Nurse[[#This Row],[RN Hours (excl. Admin, DON)]]/Nurse[[#This Row],[MDS Census]]</f>
        <v>0.24178014604302348</v>
      </c>
      <c r="J156" s="4">
        <f>SUM(Nurse[[#This Row],[RN Hours (excl. Admin, DON)]],Nurse[[#This Row],[RN Admin Hours]],Nurse[[#This Row],[RN DON Hours]],Nurse[[#This Row],[LPN Hours (excl. Admin)]],Nurse[[#This Row],[LPN Admin Hours]],Nurse[[#This Row],[CNA Hours]],Nurse[[#This Row],[NA TR Hours]],Nurse[[#This Row],[Med Aide/Tech Hours]])</f>
        <v>218.29423913043479</v>
      </c>
      <c r="K156" s="4">
        <f>SUM(Nurse[[#This Row],[RN Hours (excl. Admin, DON)]],Nurse[[#This Row],[LPN Hours (excl. Admin)]],Nurse[[#This Row],[CNA Hours]],Nurse[[#This Row],[NA TR Hours]],Nurse[[#This Row],[Med Aide/Tech Hours]])</f>
        <v>195.61</v>
      </c>
      <c r="L156" s="4">
        <f>SUM(Nurse[[#This Row],[RN Hours (excl. Admin, DON)]],Nurse[[#This Row],[RN Admin Hours]],Nurse[[#This Row],[RN DON Hours]])</f>
        <v>36.000543478260873</v>
      </c>
      <c r="M156" s="4">
        <v>13.316304347826087</v>
      </c>
      <c r="N156" s="4">
        <v>18.039673913043483</v>
      </c>
      <c r="O156" s="4">
        <v>4.6445652173913041</v>
      </c>
      <c r="P156" s="4">
        <f>SUM(Nurse[[#This Row],[LPN Hours (excl. Admin)]],Nurse[[#This Row],[LPN Admin Hours]])</f>
        <v>60.213043478260872</v>
      </c>
      <c r="Q156" s="4">
        <v>60.213043478260872</v>
      </c>
      <c r="R156" s="4">
        <v>0</v>
      </c>
      <c r="S156" s="4">
        <f>SUM(Nurse[[#This Row],[CNA Hours]],Nurse[[#This Row],[NA TR Hours]],Nurse[[#This Row],[Med Aide/Tech Hours]])</f>
        <v>122.08065217391307</v>
      </c>
      <c r="T156" s="4">
        <v>122.08065217391307</v>
      </c>
      <c r="U156" s="4">
        <v>0</v>
      </c>
      <c r="V156" s="4">
        <v>0</v>
      </c>
      <c r="W1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6" s="4">
        <v>0</v>
      </c>
      <c r="Y156" s="4">
        <v>0</v>
      </c>
      <c r="Z156" s="4">
        <v>0</v>
      </c>
      <c r="AA156" s="4">
        <v>0</v>
      </c>
      <c r="AB156" s="4">
        <v>0</v>
      </c>
      <c r="AC156" s="4">
        <v>0</v>
      </c>
      <c r="AD156" s="4">
        <v>0</v>
      </c>
      <c r="AE156" s="4">
        <v>0</v>
      </c>
      <c r="AF156" s="1">
        <v>445421</v>
      </c>
      <c r="AG156" s="1">
        <v>4</v>
      </c>
      <c r="AH156"/>
    </row>
    <row r="157" spans="1:34" x14ac:dyDescent="0.25">
      <c r="A157" t="s">
        <v>352</v>
      </c>
      <c r="B157" t="s">
        <v>102</v>
      </c>
      <c r="C157" t="s">
        <v>561</v>
      </c>
      <c r="D157" t="s">
        <v>367</v>
      </c>
      <c r="E157" s="4">
        <v>81.804347826086953</v>
      </c>
      <c r="F157" s="4">
        <f>Nurse[[#This Row],[Total Nurse Staff Hours]]/Nurse[[#This Row],[MDS Census]]</f>
        <v>3.4776388519798043</v>
      </c>
      <c r="G157" s="4">
        <f>Nurse[[#This Row],[Total Direct Care Staff Hours]]/Nurse[[#This Row],[MDS Census]]</f>
        <v>3.1853853308530433</v>
      </c>
      <c r="H157" s="4">
        <f>Nurse[[#This Row],[Total RN Hours (w/ Admin, DON)]]/Nurse[[#This Row],[MDS Census]]</f>
        <v>0.4530480999202765</v>
      </c>
      <c r="I157" s="4">
        <f>Nurse[[#This Row],[RN Hours (excl. Admin, DON)]]/Nurse[[#This Row],[MDS Census]]</f>
        <v>0.25240366728673935</v>
      </c>
      <c r="J157" s="4">
        <f>SUM(Nurse[[#This Row],[RN Hours (excl. Admin, DON)]],Nurse[[#This Row],[RN Admin Hours]],Nurse[[#This Row],[RN DON Hours]],Nurse[[#This Row],[LPN Hours (excl. Admin)]],Nurse[[#This Row],[LPN Admin Hours]],Nurse[[#This Row],[CNA Hours]],Nurse[[#This Row],[NA TR Hours]],Nurse[[#This Row],[Med Aide/Tech Hours]])</f>
        <v>284.48597826086962</v>
      </c>
      <c r="K157" s="4">
        <f>SUM(Nurse[[#This Row],[RN Hours (excl. Admin, DON)]],Nurse[[#This Row],[LPN Hours (excl. Admin)]],Nurse[[#This Row],[CNA Hours]],Nurse[[#This Row],[NA TR Hours]],Nurse[[#This Row],[Med Aide/Tech Hours]])</f>
        <v>260.57836956521743</v>
      </c>
      <c r="L157" s="4">
        <f>SUM(Nurse[[#This Row],[RN Hours (excl. Admin, DON)]],Nurse[[#This Row],[RN Admin Hours]],Nurse[[#This Row],[RN DON Hours]])</f>
        <v>37.061304347826095</v>
      </c>
      <c r="M157" s="4">
        <v>20.647717391304351</v>
      </c>
      <c r="N157" s="4">
        <v>11.531195652173915</v>
      </c>
      <c r="O157" s="4">
        <v>4.8823913043478262</v>
      </c>
      <c r="P157" s="4">
        <f>SUM(Nurse[[#This Row],[LPN Hours (excl. Admin)]],Nurse[[#This Row],[LPN Admin Hours]])</f>
        <v>113.74054347826088</v>
      </c>
      <c r="Q157" s="4">
        <v>106.24652173913044</v>
      </c>
      <c r="R157" s="4">
        <v>7.4940217391304351</v>
      </c>
      <c r="S157" s="4">
        <f>SUM(Nurse[[#This Row],[CNA Hours]],Nurse[[#This Row],[NA TR Hours]],Nurse[[#This Row],[Med Aide/Tech Hours]])</f>
        <v>133.68413043478262</v>
      </c>
      <c r="T157" s="4">
        <v>131.62456521739131</v>
      </c>
      <c r="U157" s="4">
        <v>2.059565217391305</v>
      </c>
      <c r="V157" s="4">
        <v>0</v>
      </c>
      <c r="W1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7" s="4">
        <v>0</v>
      </c>
      <c r="Y157" s="4">
        <v>0</v>
      </c>
      <c r="Z157" s="4">
        <v>0</v>
      </c>
      <c r="AA157" s="4">
        <v>0</v>
      </c>
      <c r="AB157" s="4">
        <v>0</v>
      </c>
      <c r="AC157" s="4">
        <v>0</v>
      </c>
      <c r="AD157" s="4">
        <v>0</v>
      </c>
      <c r="AE157" s="4">
        <v>0</v>
      </c>
      <c r="AF157" s="1">
        <v>445238</v>
      </c>
      <c r="AG157" s="1">
        <v>4</v>
      </c>
      <c r="AH157"/>
    </row>
    <row r="158" spans="1:34" x14ac:dyDescent="0.25">
      <c r="A158" t="s">
        <v>352</v>
      </c>
      <c r="B158" t="s">
        <v>129</v>
      </c>
      <c r="C158" t="s">
        <v>568</v>
      </c>
      <c r="D158" t="s">
        <v>424</v>
      </c>
      <c r="E158" s="4">
        <v>51.728260869565219</v>
      </c>
      <c r="F158" s="4">
        <f>Nurse[[#This Row],[Total Nurse Staff Hours]]/Nurse[[#This Row],[MDS Census]]</f>
        <v>3.9550472788400928</v>
      </c>
      <c r="G158" s="4">
        <f>Nurse[[#This Row],[Total Direct Care Staff Hours]]/Nurse[[#This Row],[MDS Census]]</f>
        <v>3.601548644673251</v>
      </c>
      <c r="H158" s="4">
        <f>Nurse[[#This Row],[Total RN Hours (w/ Admin, DON)]]/Nurse[[#This Row],[MDS Census]]</f>
        <v>0.50424248791762982</v>
      </c>
      <c r="I158" s="4">
        <f>Nurse[[#This Row],[RN Hours (excl. Admin, DON)]]/Nurse[[#This Row],[MDS Census]]</f>
        <v>0.15074385375078803</v>
      </c>
      <c r="J158" s="4">
        <f>SUM(Nurse[[#This Row],[RN Hours (excl. Admin, DON)]],Nurse[[#This Row],[RN Admin Hours]],Nurse[[#This Row],[RN DON Hours]],Nurse[[#This Row],[LPN Hours (excl. Admin)]],Nurse[[#This Row],[LPN Admin Hours]],Nurse[[#This Row],[CNA Hours]],Nurse[[#This Row],[NA TR Hours]],Nurse[[#This Row],[Med Aide/Tech Hours]])</f>
        <v>204.58771739130438</v>
      </c>
      <c r="K158" s="4">
        <f>SUM(Nurse[[#This Row],[RN Hours (excl. Admin, DON)]],Nurse[[#This Row],[LPN Hours (excl. Admin)]],Nurse[[#This Row],[CNA Hours]],Nurse[[#This Row],[NA TR Hours]],Nurse[[#This Row],[Med Aide/Tech Hours]])</f>
        <v>186.30184782608697</v>
      </c>
      <c r="L158" s="4">
        <f>SUM(Nurse[[#This Row],[RN Hours (excl. Admin, DON)]],Nurse[[#This Row],[RN Admin Hours]],Nurse[[#This Row],[RN DON Hours]])</f>
        <v>26.083586956521742</v>
      </c>
      <c r="M158" s="4">
        <v>7.7977173913043503</v>
      </c>
      <c r="N158" s="4">
        <v>13.329347826086959</v>
      </c>
      <c r="O158" s="4">
        <v>4.9565217391304346</v>
      </c>
      <c r="P158" s="4">
        <f>SUM(Nurse[[#This Row],[LPN Hours (excl. Admin)]],Nurse[[#This Row],[LPN Admin Hours]])</f>
        <v>80.516630434782584</v>
      </c>
      <c r="Q158" s="4">
        <v>80.516630434782584</v>
      </c>
      <c r="R158" s="4">
        <v>0</v>
      </c>
      <c r="S158" s="4">
        <f>SUM(Nurse[[#This Row],[CNA Hours]],Nurse[[#This Row],[NA TR Hours]],Nurse[[#This Row],[Med Aide/Tech Hours]])</f>
        <v>97.98750000000004</v>
      </c>
      <c r="T158" s="4">
        <v>89.892500000000041</v>
      </c>
      <c r="U158" s="4">
        <v>8.0949999999999989</v>
      </c>
      <c r="V158" s="4">
        <v>0</v>
      </c>
      <c r="W1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8" s="4">
        <v>0</v>
      </c>
      <c r="Y158" s="4">
        <v>0</v>
      </c>
      <c r="Z158" s="4">
        <v>0</v>
      </c>
      <c r="AA158" s="4">
        <v>0</v>
      </c>
      <c r="AB158" s="4">
        <v>0</v>
      </c>
      <c r="AC158" s="4">
        <v>0</v>
      </c>
      <c r="AD158" s="4">
        <v>0</v>
      </c>
      <c r="AE158" s="4">
        <v>0</v>
      </c>
      <c r="AF158" s="1">
        <v>445279</v>
      </c>
      <c r="AG158" s="1">
        <v>4</v>
      </c>
      <c r="AH158"/>
    </row>
    <row r="159" spans="1:34" x14ac:dyDescent="0.25">
      <c r="A159" t="s">
        <v>352</v>
      </c>
      <c r="B159" t="s">
        <v>124</v>
      </c>
      <c r="C159" t="s">
        <v>566</v>
      </c>
      <c r="D159" t="s">
        <v>380</v>
      </c>
      <c r="E159" s="4">
        <v>50</v>
      </c>
      <c r="F159" s="4">
        <f>Nurse[[#This Row],[Total Nurse Staff Hours]]/Nurse[[#This Row],[MDS Census]]</f>
        <v>2.8682869565217386</v>
      </c>
      <c r="G159" s="4">
        <f>Nurse[[#This Row],[Total Direct Care Staff Hours]]/Nurse[[#This Row],[MDS Census]]</f>
        <v>2.5641673913043475</v>
      </c>
      <c r="H159" s="4">
        <f>Nurse[[#This Row],[Total RN Hours (w/ Admin, DON)]]/Nurse[[#This Row],[MDS Census]]</f>
        <v>0.52276086956521739</v>
      </c>
      <c r="I159" s="4">
        <f>Nurse[[#This Row],[RN Hours (excl. Admin, DON)]]/Nurse[[#This Row],[MDS Census]]</f>
        <v>0.30853260869565219</v>
      </c>
      <c r="J159" s="4">
        <f>SUM(Nurse[[#This Row],[RN Hours (excl. Admin, DON)]],Nurse[[#This Row],[RN Admin Hours]],Nurse[[#This Row],[RN DON Hours]],Nurse[[#This Row],[LPN Hours (excl. Admin)]],Nurse[[#This Row],[LPN Admin Hours]],Nurse[[#This Row],[CNA Hours]],Nurse[[#This Row],[NA TR Hours]],Nurse[[#This Row],[Med Aide/Tech Hours]])</f>
        <v>143.41434782608692</v>
      </c>
      <c r="K159" s="4">
        <f>SUM(Nurse[[#This Row],[RN Hours (excl. Admin, DON)]],Nurse[[#This Row],[LPN Hours (excl. Admin)]],Nurse[[#This Row],[CNA Hours]],Nurse[[#This Row],[NA TR Hours]],Nurse[[#This Row],[Med Aide/Tech Hours]])</f>
        <v>128.20836956521737</v>
      </c>
      <c r="L159" s="4">
        <f>SUM(Nurse[[#This Row],[RN Hours (excl. Admin, DON)]],Nurse[[#This Row],[RN Admin Hours]],Nurse[[#This Row],[RN DON Hours]])</f>
        <v>26.138043478260869</v>
      </c>
      <c r="M159" s="4">
        <v>15.426630434782609</v>
      </c>
      <c r="N159" s="4">
        <v>4.972282608695652</v>
      </c>
      <c r="O159" s="4">
        <v>5.7391304347826084</v>
      </c>
      <c r="P159" s="4">
        <f>SUM(Nurse[[#This Row],[LPN Hours (excl. Admin)]],Nurse[[#This Row],[LPN Admin Hours]])</f>
        <v>39.158586956521738</v>
      </c>
      <c r="Q159" s="4">
        <v>34.664021739130433</v>
      </c>
      <c r="R159" s="4">
        <v>4.4945652173913047</v>
      </c>
      <c r="S159" s="4">
        <f>SUM(Nurse[[#This Row],[CNA Hours]],Nurse[[#This Row],[NA TR Hours]],Nurse[[#This Row],[Med Aide/Tech Hours]])</f>
        <v>78.117717391304339</v>
      </c>
      <c r="T159" s="4">
        <v>62.837826086956518</v>
      </c>
      <c r="U159" s="4">
        <v>15.279891304347826</v>
      </c>
      <c r="V159" s="4">
        <v>0</v>
      </c>
      <c r="W1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9" s="4">
        <v>0</v>
      </c>
      <c r="Y159" s="4">
        <v>0</v>
      </c>
      <c r="Z159" s="4">
        <v>0</v>
      </c>
      <c r="AA159" s="4">
        <v>0</v>
      </c>
      <c r="AB159" s="4">
        <v>0</v>
      </c>
      <c r="AC159" s="4">
        <v>0</v>
      </c>
      <c r="AD159" s="4">
        <v>0</v>
      </c>
      <c r="AE159" s="4">
        <v>0</v>
      </c>
      <c r="AF159" s="1">
        <v>445272</v>
      </c>
      <c r="AG159" s="1">
        <v>4</v>
      </c>
      <c r="AH159"/>
    </row>
    <row r="160" spans="1:34" x14ac:dyDescent="0.25">
      <c r="A160" t="s">
        <v>352</v>
      </c>
      <c r="B160" t="s">
        <v>237</v>
      </c>
      <c r="C160" t="s">
        <v>514</v>
      </c>
      <c r="D160" t="s">
        <v>381</v>
      </c>
      <c r="E160" s="4">
        <v>42.206521739130437</v>
      </c>
      <c r="F160" s="4">
        <f>Nurse[[#This Row],[Total Nurse Staff Hours]]/Nurse[[#This Row],[MDS Census]]</f>
        <v>3.713654390934845</v>
      </c>
      <c r="G160" s="4">
        <f>Nurse[[#This Row],[Total Direct Care Staff Hours]]/Nurse[[#This Row],[MDS Census]]</f>
        <v>3.265735256245172</v>
      </c>
      <c r="H160" s="4">
        <f>Nurse[[#This Row],[Total RN Hours (w/ Admin, DON)]]/Nurse[[#This Row],[MDS Census]]</f>
        <v>0.7502111769250579</v>
      </c>
      <c r="I160" s="4">
        <f>Nurse[[#This Row],[RN Hours (excl. Admin, DON)]]/Nurse[[#This Row],[MDS Census]]</f>
        <v>0.38044295647695087</v>
      </c>
      <c r="J160" s="4">
        <f>SUM(Nurse[[#This Row],[RN Hours (excl. Admin, DON)]],Nurse[[#This Row],[RN Admin Hours]],Nurse[[#This Row],[RN DON Hours]],Nurse[[#This Row],[LPN Hours (excl. Admin)]],Nurse[[#This Row],[LPN Admin Hours]],Nurse[[#This Row],[CNA Hours]],Nurse[[#This Row],[NA TR Hours]],Nurse[[#This Row],[Med Aide/Tech Hours]])</f>
        <v>156.74043478260873</v>
      </c>
      <c r="K160" s="4">
        <f>SUM(Nurse[[#This Row],[RN Hours (excl. Admin, DON)]],Nurse[[#This Row],[LPN Hours (excl. Admin)]],Nurse[[#This Row],[CNA Hours]],Nurse[[#This Row],[NA TR Hours]],Nurse[[#This Row],[Med Aide/Tech Hours]])</f>
        <v>137.83532608695657</v>
      </c>
      <c r="L160" s="4">
        <f>SUM(Nurse[[#This Row],[RN Hours (excl. Admin, DON)]],Nurse[[#This Row],[RN Admin Hours]],Nurse[[#This Row],[RN DON Hours]])</f>
        <v>31.663804347826087</v>
      </c>
      <c r="M160" s="4">
        <v>16.057173913043481</v>
      </c>
      <c r="N160" s="4">
        <v>10.608695652173912</v>
      </c>
      <c r="O160" s="4">
        <v>4.9979347826086959</v>
      </c>
      <c r="P160" s="4">
        <f>SUM(Nurse[[#This Row],[LPN Hours (excl. Admin)]],Nurse[[#This Row],[LPN Admin Hours]])</f>
        <v>50.497173913043476</v>
      </c>
      <c r="Q160" s="4">
        <v>47.19869565217391</v>
      </c>
      <c r="R160" s="4">
        <v>3.2984782608695657</v>
      </c>
      <c r="S160" s="4">
        <f>SUM(Nurse[[#This Row],[CNA Hours]],Nurse[[#This Row],[NA TR Hours]],Nurse[[#This Row],[Med Aide/Tech Hours]])</f>
        <v>74.579456521739161</v>
      </c>
      <c r="T160" s="4">
        <v>74.579456521739161</v>
      </c>
      <c r="U160" s="4">
        <v>0</v>
      </c>
      <c r="V160" s="4">
        <v>0</v>
      </c>
      <c r="W1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0.2608695652173913</v>
      </c>
      <c r="X160" s="4">
        <v>0</v>
      </c>
      <c r="Y160" s="4">
        <v>0.2608695652173913</v>
      </c>
      <c r="Z160" s="4">
        <v>0</v>
      </c>
      <c r="AA160" s="4">
        <v>0</v>
      </c>
      <c r="AB160" s="4">
        <v>0</v>
      </c>
      <c r="AC160" s="4">
        <v>0</v>
      </c>
      <c r="AD160" s="4">
        <v>0</v>
      </c>
      <c r="AE160" s="4">
        <v>0</v>
      </c>
      <c r="AF160" s="1">
        <v>445457</v>
      </c>
      <c r="AG160" s="1">
        <v>4</v>
      </c>
      <c r="AH160"/>
    </row>
    <row r="161" spans="1:34" x14ac:dyDescent="0.25">
      <c r="A161" t="s">
        <v>352</v>
      </c>
      <c r="B161" t="s">
        <v>241</v>
      </c>
      <c r="C161" t="s">
        <v>489</v>
      </c>
      <c r="D161" t="s">
        <v>411</v>
      </c>
      <c r="E161" s="4">
        <v>97.608695652173907</v>
      </c>
      <c r="F161" s="4">
        <f>Nurse[[#This Row],[Total Nurse Staff Hours]]/Nurse[[#This Row],[MDS Census]]</f>
        <v>3.299153674832962</v>
      </c>
      <c r="G161" s="4">
        <f>Nurse[[#This Row],[Total Direct Care Staff Hours]]/Nurse[[#This Row],[MDS Census]]</f>
        <v>3.0831458797327391</v>
      </c>
      <c r="H161" s="4">
        <f>Nurse[[#This Row],[Total RN Hours (w/ Admin, DON)]]/Nurse[[#This Row],[MDS Census]]</f>
        <v>0.30298775055679289</v>
      </c>
      <c r="I161" s="4">
        <f>Nurse[[#This Row],[RN Hours (excl. Admin, DON)]]/Nurse[[#This Row],[MDS Census]]</f>
        <v>0.14428953229398667</v>
      </c>
      <c r="J161" s="4">
        <f>SUM(Nurse[[#This Row],[RN Hours (excl. Admin, DON)]],Nurse[[#This Row],[RN Admin Hours]],Nurse[[#This Row],[RN DON Hours]],Nurse[[#This Row],[LPN Hours (excl. Admin)]],Nurse[[#This Row],[LPN Admin Hours]],Nurse[[#This Row],[CNA Hours]],Nurse[[#This Row],[NA TR Hours]],Nurse[[#This Row],[Med Aide/Tech Hours]])</f>
        <v>322.02608695652168</v>
      </c>
      <c r="K161" s="4">
        <f>SUM(Nurse[[#This Row],[RN Hours (excl. Admin, DON)]],Nurse[[#This Row],[LPN Hours (excl. Admin)]],Nurse[[#This Row],[CNA Hours]],Nurse[[#This Row],[NA TR Hours]],Nurse[[#This Row],[Med Aide/Tech Hours]])</f>
        <v>300.94184782608693</v>
      </c>
      <c r="L161" s="4">
        <f>SUM(Nurse[[#This Row],[RN Hours (excl. Admin, DON)]],Nurse[[#This Row],[RN Admin Hours]],Nurse[[#This Row],[RN DON Hours]])</f>
        <v>29.574239130434783</v>
      </c>
      <c r="M161" s="4">
        <v>14.083913043478264</v>
      </c>
      <c r="N161" s="4">
        <v>9.8381521739130431</v>
      </c>
      <c r="O161" s="4">
        <v>5.6521739130434785</v>
      </c>
      <c r="P161" s="4">
        <f>SUM(Nurse[[#This Row],[LPN Hours (excl. Admin)]],Nurse[[#This Row],[LPN Admin Hours]])</f>
        <v>117.04467391304348</v>
      </c>
      <c r="Q161" s="4">
        <v>111.45076086956522</v>
      </c>
      <c r="R161" s="4">
        <v>5.5939130434782607</v>
      </c>
      <c r="S161" s="4">
        <f>SUM(Nurse[[#This Row],[CNA Hours]],Nurse[[#This Row],[NA TR Hours]],Nurse[[#This Row],[Med Aide/Tech Hours]])</f>
        <v>175.40717391304344</v>
      </c>
      <c r="T161" s="4">
        <v>175.40717391304344</v>
      </c>
      <c r="U161" s="4">
        <v>0</v>
      </c>
      <c r="V161" s="4">
        <v>0</v>
      </c>
      <c r="W1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53.339130434782618</v>
      </c>
      <c r="X161" s="4">
        <v>2.2774999999999999</v>
      </c>
      <c r="Y161" s="4">
        <v>0</v>
      </c>
      <c r="Z161" s="4">
        <v>0</v>
      </c>
      <c r="AA161" s="4">
        <v>51.061630434782622</v>
      </c>
      <c r="AB161" s="4">
        <v>0</v>
      </c>
      <c r="AC161" s="4">
        <v>0</v>
      </c>
      <c r="AD161" s="4">
        <v>0</v>
      </c>
      <c r="AE161" s="4">
        <v>0</v>
      </c>
      <c r="AF161" s="1">
        <v>445461</v>
      </c>
      <c r="AG161" s="1">
        <v>4</v>
      </c>
      <c r="AH161"/>
    </row>
    <row r="162" spans="1:34" x14ac:dyDescent="0.25">
      <c r="A162" t="s">
        <v>352</v>
      </c>
      <c r="B162" t="s">
        <v>245</v>
      </c>
      <c r="C162" t="s">
        <v>504</v>
      </c>
      <c r="D162" t="s">
        <v>431</v>
      </c>
      <c r="E162" s="4">
        <v>77</v>
      </c>
      <c r="F162" s="4">
        <f>Nurse[[#This Row],[Total Nurse Staff Hours]]/Nurse[[#This Row],[MDS Census]]</f>
        <v>3.5431084133258048</v>
      </c>
      <c r="G162" s="4">
        <f>Nurse[[#This Row],[Total Direct Care Staff Hours]]/Nurse[[#This Row],[MDS Census]]</f>
        <v>3.5326976284584983</v>
      </c>
      <c r="H162" s="4">
        <f>Nurse[[#This Row],[Total RN Hours (w/ Admin, DON)]]/Nurse[[#This Row],[MDS Census]]</f>
        <v>0.21685911914172776</v>
      </c>
      <c r="I162" s="4">
        <f>Nurse[[#This Row],[RN Hours (excl. Admin, DON)]]/Nurse[[#This Row],[MDS Census]]</f>
        <v>0.20644833427442114</v>
      </c>
      <c r="J162" s="4">
        <f>SUM(Nurse[[#This Row],[RN Hours (excl. Admin, DON)]],Nurse[[#This Row],[RN Admin Hours]],Nurse[[#This Row],[RN DON Hours]],Nurse[[#This Row],[LPN Hours (excl. Admin)]],Nurse[[#This Row],[LPN Admin Hours]],Nurse[[#This Row],[CNA Hours]],Nurse[[#This Row],[NA TR Hours]],Nurse[[#This Row],[Med Aide/Tech Hours]])</f>
        <v>272.81934782608698</v>
      </c>
      <c r="K162" s="4">
        <f>SUM(Nurse[[#This Row],[RN Hours (excl. Admin, DON)]],Nurse[[#This Row],[LPN Hours (excl. Admin)]],Nurse[[#This Row],[CNA Hours]],Nurse[[#This Row],[NA TR Hours]],Nurse[[#This Row],[Med Aide/Tech Hours]])</f>
        <v>272.01771739130436</v>
      </c>
      <c r="L162" s="4">
        <f>SUM(Nurse[[#This Row],[RN Hours (excl. Admin, DON)]],Nurse[[#This Row],[RN Admin Hours]],Nurse[[#This Row],[RN DON Hours]])</f>
        <v>16.698152173913037</v>
      </c>
      <c r="M162" s="4">
        <v>15.896521739130428</v>
      </c>
      <c r="N162" s="4">
        <v>1.9021739130434784E-2</v>
      </c>
      <c r="O162" s="4">
        <v>0.78260869565217395</v>
      </c>
      <c r="P162" s="4">
        <f>SUM(Nurse[[#This Row],[LPN Hours (excl. Admin)]],Nurse[[#This Row],[LPN Admin Hours]])</f>
        <v>90.37</v>
      </c>
      <c r="Q162" s="4">
        <v>90.37</v>
      </c>
      <c r="R162" s="4">
        <v>0</v>
      </c>
      <c r="S162" s="4">
        <f>SUM(Nurse[[#This Row],[CNA Hours]],Nurse[[#This Row],[NA TR Hours]],Nurse[[#This Row],[Med Aide/Tech Hours]])</f>
        <v>165.75119565217395</v>
      </c>
      <c r="T162" s="4">
        <v>165.75119565217395</v>
      </c>
      <c r="U162" s="4">
        <v>0</v>
      </c>
      <c r="V162" s="4">
        <v>0</v>
      </c>
      <c r="W1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63.577499999999986</v>
      </c>
      <c r="X162" s="4">
        <v>2.1168478260869565</v>
      </c>
      <c r="Y162" s="4">
        <v>0</v>
      </c>
      <c r="Z162" s="4">
        <v>0</v>
      </c>
      <c r="AA162" s="4">
        <v>0</v>
      </c>
      <c r="AB162" s="4">
        <v>0</v>
      </c>
      <c r="AC162" s="4">
        <v>61.460652173913033</v>
      </c>
      <c r="AD162" s="4">
        <v>0</v>
      </c>
      <c r="AE162" s="4">
        <v>0</v>
      </c>
      <c r="AF162" s="1">
        <v>445465</v>
      </c>
      <c r="AG162" s="1">
        <v>4</v>
      </c>
      <c r="AH162"/>
    </row>
    <row r="163" spans="1:34" x14ac:dyDescent="0.25">
      <c r="A163" t="s">
        <v>352</v>
      </c>
      <c r="B163" t="s">
        <v>57</v>
      </c>
      <c r="C163" t="s">
        <v>527</v>
      </c>
      <c r="D163" t="s">
        <v>374</v>
      </c>
      <c r="E163" s="4">
        <v>155.08695652173913</v>
      </c>
      <c r="F163" s="4">
        <f>Nurse[[#This Row],[Total Nurse Staff Hours]]/Nurse[[#This Row],[MDS Census]]</f>
        <v>2.566335155592935</v>
      </c>
      <c r="G163" s="4">
        <f>Nurse[[#This Row],[Total Direct Care Staff Hours]]/Nurse[[#This Row],[MDS Census]]</f>
        <v>2.3460520044855619</v>
      </c>
      <c r="H163" s="4">
        <f>Nurse[[#This Row],[Total RN Hours (w/ Admin, DON)]]/Nurse[[#This Row],[MDS Census]]</f>
        <v>0.14743341743762267</v>
      </c>
      <c r="I163" s="4">
        <f>Nurse[[#This Row],[RN Hours (excl. Admin, DON)]]/Nurse[[#This Row],[MDS Census]]</f>
        <v>0.11379170171012055</v>
      </c>
      <c r="J163" s="4">
        <f>SUM(Nurse[[#This Row],[RN Hours (excl. Admin, DON)]],Nurse[[#This Row],[RN Admin Hours]],Nurse[[#This Row],[RN DON Hours]],Nurse[[#This Row],[LPN Hours (excl. Admin)]],Nurse[[#This Row],[LPN Admin Hours]],Nurse[[#This Row],[CNA Hours]],Nurse[[#This Row],[NA TR Hours]],Nurse[[#This Row],[Med Aide/Tech Hours]])</f>
        <v>398.0051086956521</v>
      </c>
      <c r="K163" s="4">
        <f>SUM(Nurse[[#This Row],[RN Hours (excl. Admin, DON)]],Nurse[[#This Row],[LPN Hours (excl. Admin)]],Nurse[[#This Row],[CNA Hours]],Nurse[[#This Row],[NA TR Hours]],Nurse[[#This Row],[Med Aide/Tech Hours]])</f>
        <v>363.84206521739128</v>
      </c>
      <c r="L163" s="4">
        <f>SUM(Nurse[[#This Row],[RN Hours (excl. Admin, DON)]],Nurse[[#This Row],[RN Admin Hours]],Nurse[[#This Row],[RN DON Hours]])</f>
        <v>22.865000000000002</v>
      </c>
      <c r="M163" s="4">
        <v>17.647608695652174</v>
      </c>
      <c r="N163" s="4">
        <v>0</v>
      </c>
      <c r="O163" s="4">
        <v>5.2173913043478262</v>
      </c>
      <c r="P163" s="4">
        <f>SUM(Nurse[[#This Row],[LPN Hours (excl. Admin)]],Nurse[[#This Row],[LPN Admin Hours]])</f>
        <v>145.18869565217386</v>
      </c>
      <c r="Q163" s="4">
        <v>116.24304347826082</v>
      </c>
      <c r="R163" s="4">
        <v>28.945652173913043</v>
      </c>
      <c r="S163" s="4">
        <f>SUM(Nurse[[#This Row],[CNA Hours]],Nurse[[#This Row],[NA TR Hours]],Nurse[[#This Row],[Med Aide/Tech Hours]])</f>
        <v>229.95141304347828</v>
      </c>
      <c r="T163" s="4">
        <v>229.95141304347828</v>
      </c>
      <c r="U163" s="4">
        <v>0</v>
      </c>
      <c r="V163" s="4">
        <v>0</v>
      </c>
      <c r="W1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17.567934782608695</v>
      </c>
      <c r="X163" s="4">
        <v>0</v>
      </c>
      <c r="Y163" s="4">
        <v>0</v>
      </c>
      <c r="Z163" s="4">
        <v>0</v>
      </c>
      <c r="AA163" s="4">
        <v>8.7038043478260878</v>
      </c>
      <c r="AB163" s="4">
        <v>0</v>
      </c>
      <c r="AC163" s="4">
        <v>8.8641304347826093</v>
      </c>
      <c r="AD163" s="4">
        <v>0</v>
      </c>
      <c r="AE163" s="4">
        <v>0</v>
      </c>
      <c r="AF163" s="1">
        <v>445150</v>
      </c>
      <c r="AG163" s="1">
        <v>4</v>
      </c>
      <c r="AH163"/>
    </row>
    <row r="164" spans="1:34" x14ac:dyDescent="0.25">
      <c r="A164" t="s">
        <v>352</v>
      </c>
      <c r="B164" t="s">
        <v>191</v>
      </c>
      <c r="C164" t="s">
        <v>480</v>
      </c>
      <c r="D164" t="s">
        <v>367</v>
      </c>
      <c r="E164" s="4">
        <v>110.65217391304348</v>
      </c>
      <c r="F164" s="4">
        <f>Nurse[[#This Row],[Total Nurse Staff Hours]]/Nurse[[#This Row],[MDS Census]]</f>
        <v>3.4682662082514732</v>
      </c>
      <c r="G164" s="4">
        <f>Nurse[[#This Row],[Total Direct Care Staff Hours]]/Nurse[[#This Row],[MDS Census]]</f>
        <v>3.1217868369351662</v>
      </c>
      <c r="H164" s="4">
        <f>Nurse[[#This Row],[Total RN Hours (w/ Admin, DON)]]/Nurse[[#This Row],[MDS Census]]</f>
        <v>0.5269557956777996</v>
      </c>
      <c r="I164" s="4">
        <f>Nurse[[#This Row],[RN Hours (excl. Admin, DON)]]/Nurse[[#This Row],[MDS Census]]</f>
        <v>0.23093614931237708</v>
      </c>
      <c r="J164" s="4">
        <f>SUM(Nurse[[#This Row],[RN Hours (excl. Admin, DON)]],Nurse[[#This Row],[RN Admin Hours]],Nurse[[#This Row],[RN DON Hours]],Nurse[[#This Row],[LPN Hours (excl. Admin)]],Nurse[[#This Row],[LPN Admin Hours]],Nurse[[#This Row],[CNA Hours]],Nurse[[#This Row],[NA TR Hours]],Nurse[[#This Row],[Med Aide/Tech Hours]])</f>
        <v>383.7711956521739</v>
      </c>
      <c r="K164" s="4">
        <f>SUM(Nurse[[#This Row],[RN Hours (excl. Admin, DON)]],Nurse[[#This Row],[LPN Hours (excl. Admin)]],Nurse[[#This Row],[CNA Hours]],Nurse[[#This Row],[NA TR Hours]],Nurse[[#This Row],[Med Aide/Tech Hours]])</f>
        <v>345.43249999999995</v>
      </c>
      <c r="L164" s="4">
        <f>SUM(Nurse[[#This Row],[RN Hours (excl. Admin, DON)]],Nurse[[#This Row],[RN Admin Hours]],Nurse[[#This Row],[RN DON Hours]])</f>
        <v>58.308804347826083</v>
      </c>
      <c r="M164" s="4">
        <v>25.553586956521727</v>
      </c>
      <c r="N164" s="4">
        <v>27.016086956521743</v>
      </c>
      <c r="O164" s="4">
        <v>5.7391304347826084</v>
      </c>
      <c r="P164" s="4">
        <f>SUM(Nurse[[#This Row],[LPN Hours (excl. Admin)]],Nurse[[#This Row],[LPN Admin Hours]])</f>
        <v>138.22532608695647</v>
      </c>
      <c r="Q164" s="4">
        <v>132.64184782608692</v>
      </c>
      <c r="R164" s="4">
        <v>5.5834782608695646</v>
      </c>
      <c r="S164" s="4">
        <f>SUM(Nurse[[#This Row],[CNA Hours]],Nurse[[#This Row],[NA TR Hours]],Nurse[[#This Row],[Med Aide/Tech Hours]])</f>
        <v>187.23706521739132</v>
      </c>
      <c r="T164" s="4">
        <v>187.23706521739132</v>
      </c>
      <c r="U164" s="4">
        <v>0</v>
      </c>
      <c r="V164" s="4">
        <v>0</v>
      </c>
      <c r="W1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38.243152173913046</v>
      </c>
      <c r="X164" s="4">
        <v>4.7228260869565224</v>
      </c>
      <c r="Y164" s="4">
        <v>0</v>
      </c>
      <c r="Z164" s="4">
        <v>0</v>
      </c>
      <c r="AA164" s="4">
        <v>21.155760869565221</v>
      </c>
      <c r="AB164" s="4">
        <v>0</v>
      </c>
      <c r="AC164" s="4">
        <v>12.364565217391302</v>
      </c>
      <c r="AD164" s="4">
        <v>0</v>
      </c>
      <c r="AE164" s="4">
        <v>0</v>
      </c>
      <c r="AF164" s="1">
        <v>445391</v>
      </c>
      <c r="AG164" s="1">
        <v>4</v>
      </c>
      <c r="AH164"/>
    </row>
    <row r="165" spans="1:34" x14ac:dyDescent="0.25">
      <c r="A165" t="s">
        <v>352</v>
      </c>
      <c r="B165" t="s">
        <v>203</v>
      </c>
      <c r="C165" t="s">
        <v>461</v>
      </c>
      <c r="D165" t="s">
        <v>369</v>
      </c>
      <c r="E165" s="4">
        <v>121.57608695652173</v>
      </c>
      <c r="F165" s="4">
        <f>Nurse[[#This Row],[Total Nurse Staff Hours]]/Nurse[[#This Row],[MDS Census]]</f>
        <v>4.0155270451497547</v>
      </c>
      <c r="G165" s="4">
        <f>Nurse[[#This Row],[Total Direct Care Staff Hours]]/Nurse[[#This Row],[MDS Census]]</f>
        <v>3.7257416182387124</v>
      </c>
      <c r="H165" s="4">
        <f>Nurse[[#This Row],[Total RN Hours (w/ Admin, DON)]]/Nurse[[#This Row],[MDS Census]]</f>
        <v>0.3872597228430934</v>
      </c>
      <c r="I165" s="4">
        <f>Nurse[[#This Row],[RN Hours (excl. Admin, DON)]]/Nurse[[#This Row],[MDS Census]]</f>
        <v>0.2045373267769334</v>
      </c>
      <c r="J165" s="4">
        <f>SUM(Nurse[[#This Row],[RN Hours (excl. Admin, DON)]],Nurse[[#This Row],[RN Admin Hours]],Nurse[[#This Row],[RN DON Hours]],Nurse[[#This Row],[LPN Hours (excl. Admin)]],Nurse[[#This Row],[LPN Admin Hours]],Nurse[[#This Row],[CNA Hours]],Nurse[[#This Row],[NA TR Hours]],Nurse[[#This Row],[Med Aide/Tech Hours]])</f>
        <v>488.1920652173913</v>
      </c>
      <c r="K165" s="4">
        <f>SUM(Nurse[[#This Row],[RN Hours (excl. Admin, DON)]],Nurse[[#This Row],[LPN Hours (excl. Admin)]],Nurse[[#This Row],[CNA Hours]],Nurse[[#This Row],[NA TR Hours]],Nurse[[#This Row],[Med Aide/Tech Hours]])</f>
        <v>452.96108695652168</v>
      </c>
      <c r="L165" s="4">
        <f>SUM(Nurse[[#This Row],[RN Hours (excl. Admin, DON)]],Nurse[[#This Row],[RN Admin Hours]],Nurse[[#This Row],[RN DON Hours]])</f>
        <v>47.08152173913043</v>
      </c>
      <c r="M165" s="4">
        <v>24.866847826086957</v>
      </c>
      <c r="N165" s="4">
        <v>16.823369565217391</v>
      </c>
      <c r="O165" s="4">
        <v>5.3913043478260869</v>
      </c>
      <c r="P165" s="4">
        <f>SUM(Nurse[[#This Row],[LPN Hours (excl. Admin)]],Nurse[[#This Row],[LPN Admin Hours]])</f>
        <v>165.10326086956522</v>
      </c>
      <c r="Q165" s="4">
        <v>152.08695652173913</v>
      </c>
      <c r="R165" s="4">
        <v>13.016304347826088</v>
      </c>
      <c r="S165" s="4">
        <f>SUM(Nurse[[#This Row],[CNA Hours]],Nurse[[#This Row],[NA TR Hours]],Nurse[[#This Row],[Med Aide/Tech Hours]])</f>
        <v>276.00728260869562</v>
      </c>
      <c r="T165" s="4">
        <v>274.52902173913043</v>
      </c>
      <c r="U165" s="4">
        <v>1.4782608695652173</v>
      </c>
      <c r="V165" s="4">
        <v>0</v>
      </c>
      <c r="W1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117.50271739130434</v>
      </c>
      <c r="X165" s="4">
        <v>0</v>
      </c>
      <c r="Y165" s="4">
        <v>0</v>
      </c>
      <c r="Z165" s="4">
        <v>0</v>
      </c>
      <c r="AA165" s="4">
        <v>50.828804347826086</v>
      </c>
      <c r="AB165" s="4">
        <v>0</v>
      </c>
      <c r="AC165" s="4">
        <v>66.673913043478265</v>
      </c>
      <c r="AD165" s="4">
        <v>0</v>
      </c>
      <c r="AE165" s="4">
        <v>0</v>
      </c>
      <c r="AF165" s="1">
        <v>445412</v>
      </c>
      <c r="AG165" s="1">
        <v>4</v>
      </c>
      <c r="AH165"/>
    </row>
    <row r="166" spans="1:34" x14ac:dyDescent="0.25">
      <c r="A166" t="s">
        <v>352</v>
      </c>
      <c r="B166" t="s">
        <v>267</v>
      </c>
      <c r="C166" t="s">
        <v>523</v>
      </c>
      <c r="D166" t="s">
        <v>423</v>
      </c>
      <c r="E166" s="4">
        <v>142.05434782608697</v>
      </c>
      <c r="F166" s="4">
        <f>Nurse[[#This Row],[Total Nurse Staff Hours]]/Nurse[[#This Row],[MDS Census]]</f>
        <v>3.9531953477695296</v>
      </c>
      <c r="G166" s="4">
        <f>Nurse[[#This Row],[Total Direct Care Staff Hours]]/Nurse[[#This Row],[MDS Census]]</f>
        <v>3.7852544188537753</v>
      </c>
      <c r="H166" s="4">
        <f>Nurse[[#This Row],[Total RN Hours (w/ Admin, DON)]]/Nurse[[#This Row],[MDS Census]]</f>
        <v>0.450938862958145</v>
      </c>
      <c r="I166" s="4">
        <f>Nurse[[#This Row],[RN Hours (excl. Admin, DON)]]/Nurse[[#This Row],[MDS Census]]</f>
        <v>0.41115004973601632</v>
      </c>
      <c r="J166" s="4">
        <f>SUM(Nurse[[#This Row],[RN Hours (excl. Admin, DON)]],Nurse[[#This Row],[RN Admin Hours]],Nurse[[#This Row],[RN DON Hours]],Nurse[[#This Row],[LPN Hours (excl. Admin)]],Nurse[[#This Row],[LPN Admin Hours]],Nurse[[#This Row],[CNA Hours]],Nurse[[#This Row],[NA TR Hours]],Nurse[[#This Row],[Med Aide/Tech Hours]])</f>
        <v>561.56858695652159</v>
      </c>
      <c r="K166" s="4">
        <f>SUM(Nurse[[#This Row],[RN Hours (excl. Admin, DON)]],Nurse[[#This Row],[LPN Hours (excl. Admin)]],Nurse[[#This Row],[CNA Hours]],Nurse[[#This Row],[NA TR Hours]],Nurse[[#This Row],[Med Aide/Tech Hours]])</f>
        <v>537.71184782608691</v>
      </c>
      <c r="L166" s="4">
        <f>SUM(Nurse[[#This Row],[RN Hours (excl. Admin, DON)]],Nurse[[#This Row],[RN Admin Hours]],Nurse[[#This Row],[RN DON Hours]])</f>
        <v>64.057826086956496</v>
      </c>
      <c r="M166" s="4">
        <v>58.405652173913019</v>
      </c>
      <c r="N166" s="4">
        <v>0.2608695652173913</v>
      </c>
      <c r="O166" s="4">
        <v>5.3913043478260869</v>
      </c>
      <c r="P166" s="4">
        <f>SUM(Nurse[[#This Row],[LPN Hours (excl. Admin)]],Nurse[[#This Row],[LPN Admin Hours]])</f>
        <v>153.21913043478258</v>
      </c>
      <c r="Q166" s="4">
        <v>135.01456521739129</v>
      </c>
      <c r="R166" s="4">
        <v>18.204565217391306</v>
      </c>
      <c r="S166" s="4">
        <f>SUM(Nurse[[#This Row],[CNA Hours]],Nurse[[#This Row],[NA TR Hours]],Nurse[[#This Row],[Med Aide/Tech Hours]])</f>
        <v>344.29163043478258</v>
      </c>
      <c r="T166" s="4">
        <v>344.29163043478258</v>
      </c>
      <c r="U166" s="4">
        <v>0</v>
      </c>
      <c r="V166" s="4">
        <v>0</v>
      </c>
      <c r="W1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15.826086956521738</v>
      </c>
      <c r="X166" s="4">
        <v>10.130434782608695</v>
      </c>
      <c r="Y166" s="4">
        <v>0.2608695652173913</v>
      </c>
      <c r="Z166" s="4">
        <v>0</v>
      </c>
      <c r="AA166" s="4">
        <v>5.4347826086956523</v>
      </c>
      <c r="AB166" s="4">
        <v>0</v>
      </c>
      <c r="AC166" s="4">
        <v>0</v>
      </c>
      <c r="AD166" s="4">
        <v>0</v>
      </c>
      <c r="AE166" s="4">
        <v>0</v>
      </c>
      <c r="AF166" s="1">
        <v>445491</v>
      </c>
      <c r="AG166" s="1">
        <v>4</v>
      </c>
      <c r="AH166"/>
    </row>
    <row r="167" spans="1:34" x14ac:dyDescent="0.25">
      <c r="A167" t="s">
        <v>352</v>
      </c>
      <c r="B167" t="s">
        <v>139</v>
      </c>
      <c r="C167" t="s">
        <v>456</v>
      </c>
      <c r="D167" t="s">
        <v>374</v>
      </c>
      <c r="E167" s="4">
        <v>130.43478260869566</v>
      </c>
      <c r="F167" s="4">
        <f>Nurse[[#This Row],[Total Nurse Staff Hours]]/Nurse[[#This Row],[MDS Census]]</f>
        <v>5.1425125000000005</v>
      </c>
      <c r="G167" s="4">
        <f>Nurse[[#This Row],[Total Direct Care Staff Hours]]/Nurse[[#This Row],[MDS Census]]</f>
        <v>4.6507050000000003</v>
      </c>
      <c r="H167" s="4">
        <f>Nurse[[#This Row],[Total RN Hours (w/ Admin, DON)]]/Nurse[[#This Row],[MDS Census]]</f>
        <v>0.65055999999999992</v>
      </c>
      <c r="I167" s="4">
        <f>Nurse[[#This Row],[RN Hours (excl. Admin, DON)]]/Nurse[[#This Row],[MDS Census]]</f>
        <v>0.49619666666666656</v>
      </c>
      <c r="J167" s="4">
        <f>SUM(Nurse[[#This Row],[RN Hours (excl. Admin, DON)]],Nurse[[#This Row],[RN Admin Hours]],Nurse[[#This Row],[RN DON Hours]],Nurse[[#This Row],[LPN Hours (excl. Admin)]],Nurse[[#This Row],[LPN Admin Hours]],Nurse[[#This Row],[CNA Hours]],Nurse[[#This Row],[NA TR Hours]],Nurse[[#This Row],[Med Aide/Tech Hours]])</f>
        <v>670.76250000000005</v>
      </c>
      <c r="K167" s="4">
        <f>SUM(Nurse[[#This Row],[RN Hours (excl. Admin, DON)]],Nurse[[#This Row],[LPN Hours (excl. Admin)]],Nurse[[#This Row],[CNA Hours]],Nurse[[#This Row],[NA TR Hours]],Nurse[[#This Row],[Med Aide/Tech Hours]])</f>
        <v>606.61369565217399</v>
      </c>
      <c r="L167" s="4">
        <f>SUM(Nurse[[#This Row],[RN Hours (excl. Admin, DON)]],Nurse[[#This Row],[RN Admin Hours]],Nurse[[#This Row],[RN DON Hours]])</f>
        <v>84.855652173913029</v>
      </c>
      <c r="M167" s="4">
        <v>64.721304347826077</v>
      </c>
      <c r="N167" s="4">
        <v>15.560108695652174</v>
      </c>
      <c r="O167" s="4">
        <v>4.5742391304347816</v>
      </c>
      <c r="P167" s="4">
        <f>SUM(Nurse[[#This Row],[LPN Hours (excl. Admin)]],Nurse[[#This Row],[LPN Admin Hours]])</f>
        <v>224.22967391304343</v>
      </c>
      <c r="Q167" s="4">
        <v>180.21521739130429</v>
      </c>
      <c r="R167" s="4">
        <v>44.014456521739127</v>
      </c>
      <c r="S167" s="4">
        <f>SUM(Nurse[[#This Row],[CNA Hours]],Nurse[[#This Row],[NA TR Hours]],Nurse[[#This Row],[Med Aide/Tech Hours]])</f>
        <v>361.67717391304365</v>
      </c>
      <c r="T167" s="4">
        <v>361.67717391304365</v>
      </c>
      <c r="U167" s="4">
        <v>0</v>
      </c>
      <c r="V167" s="4">
        <v>0</v>
      </c>
      <c r="W1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81.445543478260859</v>
      </c>
      <c r="X167" s="4">
        <v>0</v>
      </c>
      <c r="Y167" s="4">
        <v>0</v>
      </c>
      <c r="Z167" s="4">
        <v>0</v>
      </c>
      <c r="AA167" s="4">
        <v>9.3702173913043474</v>
      </c>
      <c r="AB167" s="4">
        <v>0</v>
      </c>
      <c r="AC167" s="4">
        <v>72.075326086956508</v>
      </c>
      <c r="AD167" s="4">
        <v>0</v>
      </c>
      <c r="AE167" s="4">
        <v>0</v>
      </c>
      <c r="AF167" s="1">
        <v>445293</v>
      </c>
      <c r="AG167" s="1">
        <v>4</v>
      </c>
      <c r="AH167"/>
    </row>
    <row r="168" spans="1:34" x14ac:dyDescent="0.25">
      <c r="A168" t="s">
        <v>352</v>
      </c>
      <c r="B168" t="s">
        <v>51</v>
      </c>
      <c r="C168" t="s">
        <v>527</v>
      </c>
      <c r="D168" t="s">
        <v>374</v>
      </c>
      <c r="E168" s="4">
        <v>156.58695652173913</v>
      </c>
      <c r="F168" s="4">
        <f>Nurse[[#This Row],[Total Nurse Staff Hours]]/Nurse[[#This Row],[MDS Census]]</f>
        <v>2.9239087880049976</v>
      </c>
      <c r="G168" s="4">
        <f>Nurse[[#This Row],[Total Direct Care Staff Hours]]/Nurse[[#This Row],[MDS Census]]</f>
        <v>2.6506643065389421</v>
      </c>
      <c r="H168" s="4">
        <f>Nurse[[#This Row],[Total RN Hours (w/ Admin, DON)]]/Nurse[[#This Row],[MDS Census]]</f>
        <v>0.31374843815077053</v>
      </c>
      <c r="I168" s="4">
        <f>Nurse[[#This Row],[RN Hours (excl. Admin, DON)]]/Nurse[[#This Row],[MDS Census]]</f>
        <v>0.17998889351659034</v>
      </c>
      <c r="J168" s="4">
        <f>SUM(Nurse[[#This Row],[RN Hours (excl. Admin, DON)]],Nurse[[#This Row],[RN Admin Hours]],Nurse[[#This Row],[RN DON Hours]],Nurse[[#This Row],[LPN Hours (excl. Admin)]],Nurse[[#This Row],[LPN Admin Hours]],Nurse[[#This Row],[CNA Hours]],Nurse[[#This Row],[NA TR Hours]],Nurse[[#This Row],[Med Aide/Tech Hours]])</f>
        <v>457.84597826086951</v>
      </c>
      <c r="K168" s="4">
        <f>SUM(Nurse[[#This Row],[RN Hours (excl. Admin, DON)]],Nurse[[#This Row],[LPN Hours (excl. Admin)]],Nurse[[#This Row],[CNA Hours]],Nurse[[#This Row],[NA TR Hours]],Nurse[[#This Row],[Med Aide/Tech Hours]])</f>
        <v>415.05945652173909</v>
      </c>
      <c r="L168" s="4">
        <f>SUM(Nurse[[#This Row],[RN Hours (excl. Admin, DON)]],Nurse[[#This Row],[RN Admin Hours]],Nurse[[#This Row],[RN DON Hours]])</f>
        <v>49.128913043478263</v>
      </c>
      <c r="M168" s="4">
        <v>28.183913043478263</v>
      </c>
      <c r="N168" s="4">
        <v>15.200434782608694</v>
      </c>
      <c r="O168" s="4">
        <v>5.7445652173913047</v>
      </c>
      <c r="P168" s="4">
        <f>SUM(Nurse[[#This Row],[LPN Hours (excl. Admin)]],Nurse[[#This Row],[LPN Admin Hours]])</f>
        <v>156.27554347826091</v>
      </c>
      <c r="Q168" s="4">
        <v>134.43402173913049</v>
      </c>
      <c r="R168" s="4">
        <v>21.841521739130432</v>
      </c>
      <c r="S168" s="4">
        <f>SUM(Nurse[[#This Row],[CNA Hours]],Nurse[[#This Row],[NA TR Hours]],Nurse[[#This Row],[Med Aide/Tech Hours]])</f>
        <v>252.44152173913031</v>
      </c>
      <c r="T168" s="4">
        <v>252.44152173913031</v>
      </c>
      <c r="U168" s="4">
        <v>0</v>
      </c>
      <c r="V168" s="4">
        <v>0</v>
      </c>
      <c r="W1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151.59423913043477</v>
      </c>
      <c r="X168" s="4">
        <v>9.8919565217391288</v>
      </c>
      <c r="Y168" s="4">
        <v>0</v>
      </c>
      <c r="Z168" s="4">
        <v>0</v>
      </c>
      <c r="AA168" s="4">
        <v>41.366521739130455</v>
      </c>
      <c r="AB168" s="4">
        <v>0</v>
      </c>
      <c r="AC168" s="4">
        <v>100.33576086956519</v>
      </c>
      <c r="AD168" s="4">
        <v>0</v>
      </c>
      <c r="AE168" s="4">
        <v>0</v>
      </c>
      <c r="AF168" s="1">
        <v>445139</v>
      </c>
      <c r="AG168" s="1">
        <v>4</v>
      </c>
      <c r="AH168"/>
    </row>
    <row r="169" spans="1:34" x14ac:dyDescent="0.25">
      <c r="A169" t="s">
        <v>352</v>
      </c>
      <c r="B169" t="s">
        <v>210</v>
      </c>
      <c r="C169" t="s">
        <v>593</v>
      </c>
      <c r="D169" t="s">
        <v>374</v>
      </c>
      <c r="E169" s="4">
        <v>71.836956521739125</v>
      </c>
      <c r="F169" s="4">
        <f>Nurse[[#This Row],[Total Nurse Staff Hours]]/Nurse[[#This Row],[MDS Census]]</f>
        <v>3.1785534876683315</v>
      </c>
      <c r="G169" s="4">
        <f>Nurse[[#This Row],[Total Direct Care Staff Hours]]/Nurse[[#This Row],[MDS Census]]</f>
        <v>2.7590876078075355</v>
      </c>
      <c r="H169" s="4">
        <f>Nurse[[#This Row],[Total RN Hours (w/ Admin, DON)]]/Nurse[[#This Row],[MDS Census]]</f>
        <v>0.38693750945680133</v>
      </c>
      <c r="I169" s="4">
        <f>Nurse[[#This Row],[RN Hours (excl. Admin, DON)]]/Nurse[[#This Row],[MDS Census]]</f>
        <v>0.27704947798456653</v>
      </c>
      <c r="J169" s="4">
        <f>SUM(Nurse[[#This Row],[RN Hours (excl. Admin, DON)]],Nurse[[#This Row],[RN Admin Hours]],Nurse[[#This Row],[RN DON Hours]],Nurse[[#This Row],[LPN Hours (excl. Admin)]],Nurse[[#This Row],[LPN Admin Hours]],Nurse[[#This Row],[CNA Hours]],Nurse[[#This Row],[NA TR Hours]],Nurse[[#This Row],[Med Aide/Tech Hours]])</f>
        <v>228.33760869565219</v>
      </c>
      <c r="K169" s="4">
        <f>SUM(Nurse[[#This Row],[RN Hours (excl. Admin, DON)]],Nurse[[#This Row],[LPN Hours (excl. Admin)]],Nurse[[#This Row],[CNA Hours]],Nurse[[#This Row],[NA TR Hours]],Nurse[[#This Row],[Med Aide/Tech Hours]])</f>
        <v>198.20445652173913</v>
      </c>
      <c r="L169" s="4">
        <f>SUM(Nurse[[#This Row],[RN Hours (excl. Admin, DON)]],Nurse[[#This Row],[RN Admin Hours]],Nurse[[#This Row],[RN DON Hours]])</f>
        <v>27.79641304347826</v>
      </c>
      <c r="M169" s="4">
        <v>19.902391304347827</v>
      </c>
      <c r="N169" s="4">
        <v>2.2418478260869561</v>
      </c>
      <c r="O169" s="4">
        <v>5.6521739130434785</v>
      </c>
      <c r="P169" s="4">
        <f>SUM(Nurse[[#This Row],[LPN Hours (excl. Admin)]],Nurse[[#This Row],[LPN Admin Hours]])</f>
        <v>87.796195652173935</v>
      </c>
      <c r="Q169" s="4">
        <v>65.557065217391326</v>
      </c>
      <c r="R169" s="4">
        <v>22.239130434782609</v>
      </c>
      <c r="S169" s="4">
        <f>SUM(Nurse[[#This Row],[CNA Hours]],Nurse[[#This Row],[NA TR Hours]],Nurse[[#This Row],[Med Aide/Tech Hours]])</f>
        <v>112.74499999999999</v>
      </c>
      <c r="T169" s="4">
        <v>112.74499999999999</v>
      </c>
      <c r="U169" s="4">
        <v>0</v>
      </c>
      <c r="V169" s="4">
        <v>0</v>
      </c>
      <c r="W1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9" s="4">
        <v>0</v>
      </c>
      <c r="Y169" s="4">
        <v>0</v>
      </c>
      <c r="Z169" s="4">
        <v>0</v>
      </c>
      <c r="AA169" s="4">
        <v>0</v>
      </c>
      <c r="AB169" s="4">
        <v>0</v>
      </c>
      <c r="AC169" s="4">
        <v>0</v>
      </c>
      <c r="AD169" s="4">
        <v>0</v>
      </c>
      <c r="AE169" s="4">
        <v>0</v>
      </c>
      <c r="AF169" s="1">
        <v>445425</v>
      </c>
      <c r="AG169" s="1">
        <v>4</v>
      </c>
      <c r="AH169"/>
    </row>
    <row r="170" spans="1:34" x14ac:dyDescent="0.25">
      <c r="A170" t="s">
        <v>352</v>
      </c>
      <c r="B170" t="s">
        <v>228</v>
      </c>
      <c r="C170" t="s">
        <v>461</v>
      </c>
      <c r="D170" t="s">
        <v>369</v>
      </c>
      <c r="E170" s="4">
        <v>42.836956521739133</v>
      </c>
      <c r="F170" s="4">
        <f>Nurse[[#This Row],[Total Nurse Staff Hours]]/Nurse[[#This Row],[MDS Census]]</f>
        <v>2.4458259325044405</v>
      </c>
      <c r="G170" s="4">
        <f>Nurse[[#This Row],[Total Direct Care Staff Hours]]/Nurse[[#This Row],[MDS Census]]</f>
        <v>2.3006851053032222</v>
      </c>
      <c r="H170" s="4">
        <f>Nurse[[#This Row],[Total RN Hours (w/ Admin, DON)]]/Nurse[[#This Row],[MDS Census]]</f>
        <v>0.39729764019284447</v>
      </c>
      <c r="I170" s="4">
        <f>Nurse[[#This Row],[RN Hours (excl. Admin, DON)]]/Nurse[[#This Row],[MDS Census]]</f>
        <v>0.25215681299162651</v>
      </c>
      <c r="J170" s="4">
        <f>SUM(Nurse[[#This Row],[RN Hours (excl. Admin, DON)]],Nurse[[#This Row],[RN Admin Hours]],Nurse[[#This Row],[RN DON Hours]],Nurse[[#This Row],[LPN Hours (excl. Admin)]],Nurse[[#This Row],[LPN Admin Hours]],Nurse[[#This Row],[CNA Hours]],Nurse[[#This Row],[NA TR Hours]],Nurse[[#This Row],[Med Aide/Tech Hours]])</f>
        <v>104.77173913043478</v>
      </c>
      <c r="K170" s="4">
        <f>SUM(Nurse[[#This Row],[RN Hours (excl. Admin, DON)]],Nurse[[#This Row],[LPN Hours (excl. Admin)]],Nurse[[#This Row],[CNA Hours]],Nurse[[#This Row],[NA TR Hours]],Nurse[[#This Row],[Med Aide/Tech Hours]])</f>
        <v>98.554347826086953</v>
      </c>
      <c r="L170" s="4">
        <f>SUM(Nurse[[#This Row],[RN Hours (excl. Admin, DON)]],Nurse[[#This Row],[RN Admin Hours]],Nurse[[#This Row],[RN DON Hours]])</f>
        <v>17.019021739130437</v>
      </c>
      <c r="M170" s="4">
        <v>10.801630434782609</v>
      </c>
      <c r="N170" s="4">
        <v>0</v>
      </c>
      <c r="O170" s="4">
        <v>6.2173913043478262</v>
      </c>
      <c r="P170" s="4">
        <f>SUM(Nurse[[#This Row],[LPN Hours (excl. Admin)]],Nurse[[#This Row],[LPN Admin Hours]])</f>
        <v>27.388586956521738</v>
      </c>
      <c r="Q170" s="4">
        <v>27.388586956521738</v>
      </c>
      <c r="R170" s="4">
        <v>0</v>
      </c>
      <c r="S170" s="4">
        <f>SUM(Nurse[[#This Row],[CNA Hours]],Nurse[[#This Row],[NA TR Hours]],Nurse[[#This Row],[Med Aide/Tech Hours]])</f>
        <v>60.364130434782609</v>
      </c>
      <c r="T170" s="4">
        <v>60.364130434782609</v>
      </c>
      <c r="U170" s="4">
        <v>0</v>
      </c>
      <c r="V170" s="4">
        <v>0</v>
      </c>
      <c r="W1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0.70652173913043481</v>
      </c>
      <c r="X170" s="4">
        <v>0</v>
      </c>
      <c r="Y170" s="4">
        <v>0</v>
      </c>
      <c r="Z170" s="4">
        <v>0</v>
      </c>
      <c r="AA170" s="4">
        <v>0.70652173913043481</v>
      </c>
      <c r="AB170" s="4">
        <v>0</v>
      </c>
      <c r="AC170" s="4">
        <v>0</v>
      </c>
      <c r="AD170" s="4">
        <v>0</v>
      </c>
      <c r="AE170" s="4">
        <v>0</v>
      </c>
      <c r="AF170" s="1">
        <v>445447</v>
      </c>
      <c r="AG170" s="1">
        <v>4</v>
      </c>
      <c r="AH170"/>
    </row>
    <row r="171" spans="1:34" x14ac:dyDescent="0.25">
      <c r="A171" t="s">
        <v>352</v>
      </c>
      <c r="B171" t="s">
        <v>86</v>
      </c>
      <c r="C171" t="s">
        <v>556</v>
      </c>
      <c r="D171" t="s">
        <v>386</v>
      </c>
      <c r="E171" s="4">
        <v>73.739130434782609</v>
      </c>
      <c r="F171" s="4">
        <f>Nurse[[#This Row],[Total Nurse Staff Hours]]/Nurse[[#This Row],[MDS Census]]</f>
        <v>3.0977063679245282</v>
      </c>
      <c r="G171" s="4">
        <f>Nurse[[#This Row],[Total Direct Care Staff Hours]]/Nurse[[#This Row],[MDS Census]]</f>
        <v>2.7391833726415098</v>
      </c>
      <c r="H171" s="4">
        <f>Nurse[[#This Row],[Total RN Hours (w/ Admin, DON)]]/Nurse[[#This Row],[MDS Census]]</f>
        <v>0.65083873820754712</v>
      </c>
      <c r="I171" s="4">
        <f>Nurse[[#This Row],[RN Hours (excl. Admin, DON)]]/Nurse[[#This Row],[MDS Census]]</f>
        <v>0.29342128537735851</v>
      </c>
      <c r="J171" s="4">
        <f>SUM(Nurse[[#This Row],[RN Hours (excl. Admin, DON)]],Nurse[[#This Row],[RN Admin Hours]],Nurse[[#This Row],[RN DON Hours]],Nurse[[#This Row],[LPN Hours (excl. Admin)]],Nurse[[#This Row],[LPN Admin Hours]],Nurse[[#This Row],[CNA Hours]],Nurse[[#This Row],[NA TR Hours]],Nurse[[#This Row],[Med Aide/Tech Hours]])</f>
        <v>228.42217391304348</v>
      </c>
      <c r="K171" s="4">
        <f>SUM(Nurse[[#This Row],[RN Hours (excl. Admin, DON)]],Nurse[[#This Row],[LPN Hours (excl. Admin)]],Nurse[[#This Row],[CNA Hours]],Nurse[[#This Row],[NA TR Hours]],Nurse[[#This Row],[Med Aide/Tech Hours]])</f>
        <v>201.98500000000001</v>
      </c>
      <c r="L171" s="4">
        <f>SUM(Nurse[[#This Row],[RN Hours (excl. Admin, DON)]],Nurse[[#This Row],[RN Admin Hours]],Nurse[[#This Row],[RN DON Hours]])</f>
        <v>47.992282608695646</v>
      </c>
      <c r="M171" s="4">
        <v>21.63663043478261</v>
      </c>
      <c r="N171" s="4">
        <v>20.635543478260868</v>
      </c>
      <c r="O171" s="4">
        <v>5.7201086956521738</v>
      </c>
      <c r="P171" s="4">
        <f>SUM(Nurse[[#This Row],[LPN Hours (excl. Admin)]],Nurse[[#This Row],[LPN Admin Hours]])</f>
        <v>52.164130434782614</v>
      </c>
      <c r="Q171" s="4">
        <v>52.082608695652176</v>
      </c>
      <c r="R171" s="4">
        <v>8.1521739130434784E-2</v>
      </c>
      <c r="S171" s="4">
        <f>SUM(Nurse[[#This Row],[CNA Hours]],Nurse[[#This Row],[NA TR Hours]],Nurse[[#This Row],[Med Aide/Tech Hours]])</f>
        <v>128.26576086956521</v>
      </c>
      <c r="T171" s="4">
        <v>98.564673913043464</v>
      </c>
      <c r="U171" s="4">
        <v>29.701086956521738</v>
      </c>
      <c r="V171" s="4">
        <v>0</v>
      </c>
      <c r="W1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0.1358695652173913</v>
      </c>
      <c r="X171" s="4">
        <v>5.434782608695652E-2</v>
      </c>
      <c r="Y171" s="4">
        <v>0</v>
      </c>
      <c r="Z171" s="4">
        <v>0</v>
      </c>
      <c r="AA171" s="4">
        <v>0</v>
      </c>
      <c r="AB171" s="4">
        <v>8.1521739130434784E-2</v>
      </c>
      <c r="AC171" s="4">
        <v>0</v>
      </c>
      <c r="AD171" s="4">
        <v>0</v>
      </c>
      <c r="AE171" s="4">
        <v>0</v>
      </c>
      <c r="AF171" s="1">
        <v>445214</v>
      </c>
      <c r="AG171" s="1">
        <v>4</v>
      </c>
      <c r="AH171"/>
    </row>
    <row r="172" spans="1:34" x14ac:dyDescent="0.25">
      <c r="A172" t="s">
        <v>352</v>
      </c>
      <c r="B172" t="s">
        <v>181</v>
      </c>
      <c r="C172" t="s">
        <v>494</v>
      </c>
      <c r="D172" t="s">
        <v>431</v>
      </c>
      <c r="E172" s="4">
        <v>43.206521739130437</v>
      </c>
      <c r="F172" s="4">
        <f>Nurse[[#This Row],[Total Nurse Staff Hours]]/Nurse[[#This Row],[MDS Census]]</f>
        <v>3.2937735849056602</v>
      </c>
      <c r="G172" s="4">
        <f>Nurse[[#This Row],[Total Direct Care Staff Hours]]/Nurse[[#This Row],[MDS Census]]</f>
        <v>2.8455572327044028</v>
      </c>
      <c r="H172" s="4">
        <f>Nurse[[#This Row],[Total RN Hours (w/ Admin, DON)]]/Nurse[[#This Row],[MDS Census]]</f>
        <v>0.35710440251572323</v>
      </c>
      <c r="I172" s="4">
        <f>Nurse[[#This Row],[RN Hours (excl. Admin, DON)]]/Nurse[[#This Row],[MDS Census]]</f>
        <v>0.10336855345911947</v>
      </c>
      <c r="J172" s="4">
        <f>SUM(Nurse[[#This Row],[RN Hours (excl. Admin, DON)]],Nurse[[#This Row],[RN Admin Hours]],Nurse[[#This Row],[RN DON Hours]],Nurse[[#This Row],[LPN Hours (excl. Admin)]],Nurse[[#This Row],[LPN Admin Hours]],Nurse[[#This Row],[CNA Hours]],Nurse[[#This Row],[NA TR Hours]],Nurse[[#This Row],[Med Aide/Tech Hours]])</f>
        <v>142.3125</v>
      </c>
      <c r="K172" s="4">
        <f>SUM(Nurse[[#This Row],[RN Hours (excl. Admin, DON)]],Nurse[[#This Row],[LPN Hours (excl. Admin)]],Nurse[[#This Row],[CNA Hours]],Nurse[[#This Row],[NA TR Hours]],Nurse[[#This Row],[Med Aide/Tech Hours]])</f>
        <v>122.94663043478262</v>
      </c>
      <c r="L172" s="4">
        <f>SUM(Nurse[[#This Row],[RN Hours (excl. Admin, DON)]],Nurse[[#This Row],[RN Admin Hours]],Nurse[[#This Row],[RN DON Hours]])</f>
        <v>15.429239130434782</v>
      </c>
      <c r="M172" s="4">
        <v>4.4661956521739121</v>
      </c>
      <c r="N172" s="4">
        <v>5.3108695652173923</v>
      </c>
      <c r="O172" s="4">
        <v>5.6521739130434785</v>
      </c>
      <c r="P172" s="4">
        <f>SUM(Nurse[[#This Row],[LPN Hours (excl. Admin)]],Nurse[[#This Row],[LPN Admin Hours]])</f>
        <v>53.342934782608694</v>
      </c>
      <c r="Q172" s="4">
        <v>44.940108695652171</v>
      </c>
      <c r="R172" s="4">
        <v>8.402826086956523</v>
      </c>
      <c r="S172" s="4">
        <f>SUM(Nurse[[#This Row],[CNA Hours]],Nurse[[#This Row],[NA TR Hours]],Nurse[[#This Row],[Med Aide/Tech Hours]])</f>
        <v>73.54032608695654</v>
      </c>
      <c r="T172" s="4">
        <v>73.54032608695654</v>
      </c>
      <c r="U172" s="4">
        <v>0</v>
      </c>
      <c r="V172" s="4">
        <v>0</v>
      </c>
      <c r="W1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2" s="4">
        <v>0</v>
      </c>
      <c r="Y172" s="4">
        <v>0</v>
      </c>
      <c r="Z172" s="4">
        <v>0</v>
      </c>
      <c r="AA172" s="4">
        <v>0</v>
      </c>
      <c r="AB172" s="4">
        <v>0</v>
      </c>
      <c r="AC172" s="4">
        <v>0</v>
      </c>
      <c r="AD172" s="4">
        <v>0</v>
      </c>
      <c r="AE172" s="4">
        <v>0</v>
      </c>
      <c r="AF172" s="1">
        <v>445374</v>
      </c>
      <c r="AG172" s="1">
        <v>4</v>
      </c>
      <c r="AH172"/>
    </row>
    <row r="173" spans="1:34" x14ac:dyDescent="0.25">
      <c r="A173" t="s">
        <v>352</v>
      </c>
      <c r="B173" t="s">
        <v>283</v>
      </c>
      <c r="C173" t="s">
        <v>468</v>
      </c>
      <c r="D173" t="s">
        <v>423</v>
      </c>
      <c r="E173" s="4">
        <v>117.1195652173913</v>
      </c>
      <c r="F173" s="4">
        <f>Nurse[[#This Row],[Total Nurse Staff Hours]]/Nurse[[#This Row],[MDS Census]]</f>
        <v>3.6082097447795825</v>
      </c>
      <c r="G173" s="4">
        <f>Nurse[[#This Row],[Total Direct Care Staff Hours]]/Nurse[[#This Row],[MDS Census]]</f>
        <v>3.3837067285382836</v>
      </c>
      <c r="H173" s="4">
        <f>Nurse[[#This Row],[Total RN Hours (w/ Admin, DON)]]/Nurse[[#This Row],[MDS Census]]</f>
        <v>0.56093085846867752</v>
      </c>
      <c r="I173" s="4">
        <f>Nurse[[#This Row],[RN Hours (excl. Admin, DON)]]/Nurse[[#This Row],[MDS Census]]</f>
        <v>0.34435081206496526</v>
      </c>
      <c r="J173" s="4">
        <f>SUM(Nurse[[#This Row],[RN Hours (excl. Admin, DON)]],Nurse[[#This Row],[RN Admin Hours]],Nurse[[#This Row],[RN DON Hours]],Nurse[[#This Row],[LPN Hours (excl. Admin)]],Nurse[[#This Row],[LPN Admin Hours]],Nurse[[#This Row],[CNA Hours]],Nurse[[#This Row],[NA TR Hours]],Nurse[[#This Row],[Med Aide/Tech Hours]])</f>
        <v>422.59195652173912</v>
      </c>
      <c r="K173" s="4">
        <f>SUM(Nurse[[#This Row],[RN Hours (excl. Admin, DON)]],Nurse[[#This Row],[LPN Hours (excl. Admin)]],Nurse[[#This Row],[CNA Hours]],Nurse[[#This Row],[NA TR Hours]],Nurse[[#This Row],[Med Aide/Tech Hours]])</f>
        <v>396.29826086956524</v>
      </c>
      <c r="L173" s="4">
        <f>SUM(Nurse[[#This Row],[RN Hours (excl. Admin, DON)]],Nurse[[#This Row],[RN Admin Hours]],Nurse[[#This Row],[RN DON Hours]])</f>
        <v>65.695978260869566</v>
      </c>
      <c r="M173" s="4">
        <v>40.330217391304352</v>
      </c>
      <c r="N173" s="4">
        <v>18.916630434782604</v>
      </c>
      <c r="O173" s="4">
        <v>6.4491304347826093</v>
      </c>
      <c r="P173" s="4">
        <f>SUM(Nurse[[#This Row],[LPN Hours (excl. Admin)]],Nurse[[#This Row],[LPN Admin Hours]])</f>
        <v>130.42423913043478</v>
      </c>
      <c r="Q173" s="4">
        <v>129.49630434782608</v>
      </c>
      <c r="R173" s="4">
        <v>0.92793478260869555</v>
      </c>
      <c r="S173" s="4">
        <f>SUM(Nurse[[#This Row],[CNA Hours]],Nurse[[#This Row],[NA TR Hours]],Nurse[[#This Row],[Med Aide/Tech Hours]])</f>
        <v>226.47173913043477</v>
      </c>
      <c r="T173" s="4">
        <v>222.78565217391304</v>
      </c>
      <c r="U173" s="4">
        <v>0</v>
      </c>
      <c r="V173" s="4">
        <v>3.6860869565217391</v>
      </c>
      <c r="W1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74.529021739130428</v>
      </c>
      <c r="X173" s="4">
        <v>6.4741304347826087</v>
      </c>
      <c r="Y173" s="4">
        <v>0</v>
      </c>
      <c r="Z173" s="4">
        <v>0</v>
      </c>
      <c r="AA173" s="4">
        <v>20.947717391304348</v>
      </c>
      <c r="AB173" s="4">
        <v>0</v>
      </c>
      <c r="AC173" s="4">
        <v>47.107173913043468</v>
      </c>
      <c r="AD173" s="4">
        <v>0</v>
      </c>
      <c r="AE173" s="4">
        <v>0</v>
      </c>
      <c r="AF173" s="1">
        <v>445512</v>
      </c>
      <c r="AG173" s="1">
        <v>4</v>
      </c>
      <c r="AH173"/>
    </row>
    <row r="174" spans="1:34" x14ac:dyDescent="0.25">
      <c r="A174" t="s">
        <v>352</v>
      </c>
      <c r="B174" t="s">
        <v>277</v>
      </c>
      <c r="C174" t="s">
        <v>470</v>
      </c>
      <c r="D174" t="s">
        <v>454</v>
      </c>
      <c r="E174" s="4">
        <v>57.695652173913047</v>
      </c>
      <c r="F174" s="4">
        <f>Nurse[[#This Row],[Total Nurse Staff Hours]]/Nurse[[#This Row],[MDS Census]]</f>
        <v>3.3326186887716656</v>
      </c>
      <c r="G174" s="4">
        <f>Nurse[[#This Row],[Total Direct Care Staff Hours]]/Nurse[[#This Row],[MDS Census]]</f>
        <v>2.6468613413715145</v>
      </c>
      <c r="H174" s="4">
        <f>Nurse[[#This Row],[Total RN Hours (w/ Admin, DON)]]/Nurse[[#This Row],[MDS Census]]</f>
        <v>0.63771665410700817</v>
      </c>
      <c r="I174" s="4">
        <f>Nurse[[#This Row],[RN Hours (excl. Admin, DON)]]/Nurse[[#This Row],[MDS Census]]</f>
        <v>0.1217030896759608</v>
      </c>
      <c r="J174" s="4">
        <f>SUM(Nurse[[#This Row],[RN Hours (excl. Admin, DON)]],Nurse[[#This Row],[RN Admin Hours]],Nurse[[#This Row],[RN DON Hours]],Nurse[[#This Row],[LPN Hours (excl. Admin)]],Nurse[[#This Row],[LPN Admin Hours]],Nurse[[#This Row],[CNA Hours]],Nurse[[#This Row],[NA TR Hours]],Nurse[[#This Row],[Med Aide/Tech Hours]])</f>
        <v>192.27760869565219</v>
      </c>
      <c r="K174" s="4">
        <f>SUM(Nurse[[#This Row],[RN Hours (excl. Admin, DON)]],Nurse[[#This Row],[LPN Hours (excl. Admin)]],Nurse[[#This Row],[CNA Hours]],Nurse[[#This Row],[NA TR Hours]],Nurse[[#This Row],[Med Aide/Tech Hours]])</f>
        <v>152.71239130434782</v>
      </c>
      <c r="L174" s="4">
        <f>SUM(Nurse[[#This Row],[RN Hours (excl. Admin, DON)]],Nurse[[#This Row],[RN Admin Hours]],Nurse[[#This Row],[RN DON Hours]])</f>
        <v>36.793478260869563</v>
      </c>
      <c r="M174" s="4">
        <v>7.0217391304347823</v>
      </c>
      <c r="N174" s="4">
        <v>24.293478260869566</v>
      </c>
      <c r="O174" s="4">
        <v>5.4782608695652177</v>
      </c>
      <c r="P174" s="4">
        <f>SUM(Nurse[[#This Row],[LPN Hours (excl. Admin)]],Nurse[[#This Row],[LPN Admin Hours]])</f>
        <v>70.439782608695651</v>
      </c>
      <c r="Q174" s="4">
        <v>60.646304347826089</v>
      </c>
      <c r="R174" s="4">
        <v>9.7934782608695645</v>
      </c>
      <c r="S174" s="4">
        <f>SUM(Nurse[[#This Row],[CNA Hours]],Nurse[[#This Row],[NA TR Hours]],Nurse[[#This Row],[Med Aide/Tech Hours]])</f>
        <v>85.044347826086963</v>
      </c>
      <c r="T174" s="4">
        <v>85.044347826086963</v>
      </c>
      <c r="U174" s="4">
        <v>0</v>
      </c>
      <c r="V174" s="4">
        <v>0</v>
      </c>
      <c r="W1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28.264021739130435</v>
      </c>
      <c r="X174" s="4">
        <v>0</v>
      </c>
      <c r="Y174" s="4">
        <v>0</v>
      </c>
      <c r="Z174" s="4">
        <v>0</v>
      </c>
      <c r="AA174" s="4">
        <v>17.608260869565218</v>
      </c>
      <c r="AB174" s="4">
        <v>0</v>
      </c>
      <c r="AC174" s="4">
        <v>10.655760869565215</v>
      </c>
      <c r="AD174" s="4">
        <v>0</v>
      </c>
      <c r="AE174" s="4">
        <v>0</v>
      </c>
      <c r="AF174" s="1">
        <v>445504</v>
      </c>
      <c r="AG174" s="1">
        <v>4</v>
      </c>
      <c r="AH174"/>
    </row>
    <row r="175" spans="1:34" x14ac:dyDescent="0.25">
      <c r="A175" t="s">
        <v>352</v>
      </c>
      <c r="B175" t="s">
        <v>23</v>
      </c>
      <c r="C175" t="s">
        <v>457</v>
      </c>
      <c r="D175" t="s">
        <v>433</v>
      </c>
      <c r="E175" s="4">
        <v>67.25</v>
      </c>
      <c r="F175" s="4">
        <f>Nurse[[#This Row],[Total Nurse Staff Hours]]/Nurse[[#This Row],[MDS Census]]</f>
        <v>3.7266623565540642</v>
      </c>
      <c r="G175" s="4">
        <f>Nurse[[#This Row],[Total Direct Care Staff Hours]]/Nurse[[#This Row],[MDS Census]]</f>
        <v>3.5771149183772417</v>
      </c>
      <c r="H175" s="4">
        <f>Nurse[[#This Row],[Total RN Hours (w/ Admin, DON)]]/Nurse[[#This Row],[MDS Census]]</f>
        <v>0.47001777921448201</v>
      </c>
      <c r="I175" s="4">
        <f>Nurse[[#This Row],[RN Hours (excl. Admin, DON)]]/Nurse[[#This Row],[MDS Census]]</f>
        <v>0.32047034103765965</v>
      </c>
      <c r="J175" s="4">
        <f>SUM(Nurse[[#This Row],[RN Hours (excl. Admin, DON)]],Nurse[[#This Row],[RN Admin Hours]],Nurse[[#This Row],[RN DON Hours]],Nurse[[#This Row],[LPN Hours (excl. Admin)]],Nurse[[#This Row],[LPN Admin Hours]],Nurse[[#This Row],[CNA Hours]],Nurse[[#This Row],[NA TR Hours]],Nurse[[#This Row],[Med Aide/Tech Hours]])</f>
        <v>250.61804347826083</v>
      </c>
      <c r="K175" s="4">
        <f>SUM(Nurse[[#This Row],[RN Hours (excl. Admin, DON)]],Nurse[[#This Row],[LPN Hours (excl. Admin)]],Nurse[[#This Row],[CNA Hours]],Nurse[[#This Row],[NA TR Hours]],Nurse[[#This Row],[Med Aide/Tech Hours]])</f>
        <v>240.56097826086952</v>
      </c>
      <c r="L175" s="4">
        <f>SUM(Nurse[[#This Row],[RN Hours (excl. Admin, DON)]],Nurse[[#This Row],[RN Admin Hours]],Nurse[[#This Row],[RN DON Hours]])</f>
        <v>31.608695652173914</v>
      </c>
      <c r="M175" s="4">
        <v>21.551630434782609</v>
      </c>
      <c r="N175" s="4">
        <v>5.9701086956521738</v>
      </c>
      <c r="O175" s="4">
        <v>4.0869565217391308</v>
      </c>
      <c r="P175" s="4">
        <f>SUM(Nurse[[#This Row],[LPN Hours (excl. Admin)]],Nurse[[#This Row],[LPN Admin Hours]])</f>
        <v>81.867826086956526</v>
      </c>
      <c r="Q175" s="4">
        <v>81.867826086956526</v>
      </c>
      <c r="R175" s="4">
        <v>0</v>
      </c>
      <c r="S175" s="4">
        <f>SUM(Nurse[[#This Row],[CNA Hours]],Nurse[[#This Row],[NA TR Hours]],Nurse[[#This Row],[Med Aide/Tech Hours]])</f>
        <v>137.14152173913038</v>
      </c>
      <c r="T175" s="4">
        <v>130.05456521739126</v>
      </c>
      <c r="U175" s="4">
        <v>7.0869565217391308</v>
      </c>
      <c r="V175" s="4">
        <v>0</v>
      </c>
      <c r="W1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14.115326086956522</v>
      </c>
      <c r="X175" s="4">
        <v>0</v>
      </c>
      <c r="Y175" s="4">
        <v>0</v>
      </c>
      <c r="Z175" s="4">
        <v>0</v>
      </c>
      <c r="AA175" s="4">
        <v>6.359673913043479</v>
      </c>
      <c r="AB175" s="4">
        <v>0</v>
      </c>
      <c r="AC175" s="4">
        <v>7.7556521739130435</v>
      </c>
      <c r="AD175" s="4">
        <v>0</v>
      </c>
      <c r="AE175" s="4">
        <v>0</v>
      </c>
      <c r="AF175" s="1">
        <v>445099</v>
      </c>
      <c r="AG175" s="1">
        <v>4</v>
      </c>
      <c r="AH175"/>
    </row>
    <row r="176" spans="1:34" x14ac:dyDescent="0.25">
      <c r="A176" t="s">
        <v>352</v>
      </c>
      <c r="B176" t="s">
        <v>11</v>
      </c>
      <c r="C176" t="s">
        <v>543</v>
      </c>
      <c r="D176" t="s">
        <v>396</v>
      </c>
      <c r="E176" s="4">
        <v>168.56521739130434</v>
      </c>
      <c r="F176" s="4">
        <f>Nurse[[#This Row],[Total Nurse Staff Hours]]/Nurse[[#This Row],[MDS Census]]</f>
        <v>3.6486348981171006</v>
      </c>
      <c r="G176" s="4">
        <f>Nurse[[#This Row],[Total Direct Care Staff Hours]]/Nurse[[#This Row],[MDS Census]]</f>
        <v>3.5710781532112459</v>
      </c>
      <c r="H176" s="4">
        <f>Nurse[[#This Row],[Total RN Hours (w/ Admin, DON)]]/Nurse[[#This Row],[MDS Census]]</f>
        <v>0.33348916688160951</v>
      </c>
      <c r="I176" s="4">
        <f>Nurse[[#This Row],[RN Hours (excl. Admin, DON)]]/Nurse[[#This Row],[MDS Census]]</f>
        <v>0.28396633995357234</v>
      </c>
      <c r="J176" s="4">
        <f>SUM(Nurse[[#This Row],[RN Hours (excl. Admin, DON)]],Nurse[[#This Row],[RN Admin Hours]],Nurse[[#This Row],[RN DON Hours]],Nurse[[#This Row],[LPN Hours (excl. Admin)]],Nurse[[#This Row],[LPN Admin Hours]],Nurse[[#This Row],[CNA Hours]],Nurse[[#This Row],[NA TR Hours]],Nurse[[#This Row],[Med Aide/Tech Hours]])</f>
        <v>615.03293478260866</v>
      </c>
      <c r="K176" s="4">
        <f>SUM(Nurse[[#This Row],[RN Hours (excl. Admin, DON)]],Nurse[[#This Row],[LPN Hours (excl. Admin)]],Nurse[[#This Row],[CNA Hours]],Nurse[[#This Row],[NA TR Hours]],Nurse[[#This Row],[Med Aide/Tech Hours]])</f>
        <v>601.95956521739129</v>
      </c>
      <c r="L176" s="4">
        <f>SUM(Nurse[[#This Row],[RN Hours (excl. Admin, DON)]],Nurse[[#This Row],[RN Admin Hours]],Nurse[[#This Row],[RN DON Hours]])</f>
        <v>56.214673913043477</v>
      </c>
      <c r="M176" s="4">
        <v>47.866847826086953</v>
      </c>
      <c r="N176" s="4">
        <v>2.8695652173913042</v>
      </c>
      <c r="O176" s="4">
        <v>5.4782608695652177</v>
      </c>
      <c r="P176" s="4">
        <f>SUM(Nurse[[#This Row],[LPN Hours (excl. Admin)]],Nurse[[#This Row],[LPN Admin Hours]])</f>
        <v>186.22554347826087</v>
      </c>
      <c r="Q176" s="4">
        <v>181.5</v>
      </c>
      <c r="R176" s="4">
        <v>4.7255434782608692</v>
      </c>
      <c r="S176" s="4">
        <f>SUM(Nurse[[#This Row],[CNA Hours]],Nurse[[#This Row],[NA TR Hours]],Nurse[[#This Row],[Med Aide/Tech Hours]])</f>
        <v>372.59271739130435</v>
      </c>
      <c r="T176" s="4">
        <v>356.96771739130435</v>
      </c>
      <c r="U176" s="4">
        <v>15.625</v>
      </c>
      <c r="V176" s="4">
        <v>0</v>
      </c>
      <c r="W1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28.363043478260867</v>
      </c>
      <c r="X176" s="4">
        <v>0</v>
      </c>
      <c r="Y176" s="4">
        <v>0</v>
      </c>
      <c r="Z176" s="4">
        <v>0</v>
      </c>
      <c r="AA176" s="4">
        <v>5.6956521739130439</v>
      </c>
      <c r="AB176" s="4">
        <v>0</v>
      </c>
      <c r="AC176" s="4">
        <v>22.667391304347824</v>
      </c>
      <c r="AD176" s="4">
        <v>0</v>
      </c>
      <c r="AE176" s="4">
        <v>0</v>
      </c>
      <c r="AF176" s="1">
        <v>445013</v>
      </c>
      <c r="AG176" s="1">
        <v>4</v>
      </c>
      <c r="AH176"/>
    </row>
    <row r="177" spans="1:34" x14ac:dyDescent="0.25">
      <c r="A177" t="s">
        <v>352</v>
      </c>
      <c r="B177" t="s">
        <v>28</v>
      </c>
      <c r="C177" t="s">
        <v>504</v>
      </c>
      <c r="D177" t="s">
        <v>431</v>
      </c>
      <c r="E177" s="4">
        <v>94.728260869565219</v>
      </c>
      <c r="F177" s="4">
        <f>Nurse[[#This Row],[Total Nurse Staff Hours]]/Nurse[[#This Row],[MDS Census]]</f>
        <v>3.5320998278829601</v>
      </c>
      <c r="G177" s="4">
        <f>Nurse[[#This Row],[Total Direct Care Staff Hours]]/Nurse[[#This Row],[MDS Census]]</f>
        <v>3.2893287435456107</v>
      </c>
      <c r="H177" s="4">
        <f>Nurse[[#This Row],[Total RN Hours (w/ Admin, DON)]]/Nurse[[#This Row],[MDS Census]]</f>
        <v>0.40963855421686746</v>
      </c>
      <c r="I177" s="4">
        <f>Nurse[[#This Row],[RN Hours (excl. Admin, DON)]]/Nurse[[#This Row],[MDS Census]]</f>
        <v>0.2289156626506024</v>
      </c>
      <c r="J177" s="4">
        <f>SUM(Nurse[[#This Row],[RN Hours (excl. Admin, DON)]],Nurse[[#This Row],[RN Admin Hours]],Nurse[[#This Row],[RN DON Hours]],Nurse[[#This Row],[LPN Hours (excl. Admin)]],Nurse[[#This Row],[LPN Admin Hours]],Nurse[[#This Row],[CNA Hours]],Nurse[[#This Row],[NA TR Hours]],Nurse[[#This Row],[Med Aide/Tech Hours]])</f>
        <v>334.58967391304344</v>
      </c>
      <c r="K177" s="4">
        <f>SUM(Nurse[[#This Row],[RN Hours (excl. Admin, DON)]],Nurse[[#This Row],[LPN Hours (excl. Admin)]],Nurse[[#This Row],[CNA Hours]],Nurse[[#This Row],[NA TR Hours]],Nurse[[#This Row],[Med Aide/Tech Hours]])</f>
        <v>311.59239130434781</v>
      </c>
      <c r="L177" s="4">
        <f>SUM(Nurse[[#This Row],[RN Hours (excl. Admin, DON)]],Nurse[[#This Row],[RN Admin Hours]],Nurse[[#This Row],[RN DON Hours]])</f>
        <v>38.804347826086953</v>
      </c>
      <c r="M177" s="4">
        <v>21.684782608695652</v>
      </c>
      <c r="N177" s="4">
        <v>11.467391304347826</v>
      </c>
      <c r="O177" s="4">
        <v>5.6521739130434785</v>
      </c>
      <c r="P177" s="4">
        <f>SUM(Nurse[[#This Row],[LPN Hours (excl. Admin)]],Nurse[[#This Row],[LPN Admin Hours]])</f>
        <v>113.81130434782612</v>
      </c>
      <c r="Q177" s="4">
        <v>107.93358695652178</v>
      </c>
      <c r="R177" s="4">
        <v>5.8777173913043477</v>
      </c>
      <c r="S177" s="4">
        <f>SUM(Nurse[[#This Row],[CNA Hours]],Nurse[[#This Row],[NA TR Hours]],Nurse[[#This Row],[Med Aide/Tech Hours]])</f>
        <v>181.97402173913042</v>
      </c>
      <c r="T177" s="4">
        <v>156.27021739130433</v>
      </c>
      <c r="U177" s="4">
        <v>25.703804347826086</v>
      </c>
      <c r="V177" s="4">
        <v>0</v>
      </c>
      <c r="W1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64.192391304347822</v>
      </c>
      <c r="X177" s="4">
        <v>0</v>
      </c>
      <c r="Y177" s="4">
        <v>0</v>
      </c>
      <c r="Z177" s="4">
        <v>0</v>
      </c>
      <c r="AA177" s="4">
        <v>42.936304347826074</v>
      </c>
      <c r="AB177" s="4">
        <v>0</v>
      </c>
      <c r="AC177" s="4">
        <v>21.256086956521745</v>
      </c>
      <c r="AD177" s="4">
        <v>0</v>
      </c>
      <c r="AE177" s="4">
        <v>0</v>
      </c>
      <c r="AF177" s="1">
        <v>445109</v>
      </c>
      <c r="AG177" s="1">
        <v>4</v>
      </c>
      <c r="AH177"/>
    </row>
    <row r="178" spans="1:34" x14ac:dyDescent="0.25">
      <c r="A178" t="s">
        <v>352</v>
      </c>
      <c r="B178" t="s">
        <v>29</v>
      </c>
      <c r="C178" t="s">
        <v>547</v>
      </c>
      <c r="D178" t="s">
        <v>395</v>
      </c>
      <c r="E178" s="4">
        <v>100.3695652173913</v>
      </c>
      <c r="F178" s="4">
        <f>Nurse[[#This Row],[Total Nurse Staff Hours]]/Nurse[[#This Row],[MDS Census]]</f>
        <v>4.0140242581763053</v>
      </c>
      <c r="G178" s="4">
        <f>Nurse[[#This Row],[Total Direct Care Staff Hours]]/Nurse[[#This Row],[MDS Census]]</f>
        <v>3.810482997617501</v>
      </c>
      <c r="H178" s="4">
        <f>Nurse[[#This Row],[Total RN Hours (w/ Admin, DON)]]/Nurse[[#This Row],[MDS Census]]</f>
        <v>0.37383582412822181</v>
      </c>
      <c r="I178" s="4">
        <f>Nurse[[#This Row],[RN Hours (excl. Admin, DON)]]/Nurse[[#This Row],[MDS Census]]</f>
        <v>0.21729478016027726</v>
      </c>
      <c r="J178" s="4">
        <f>SUM(Nurse[[#This Row],[RN Hours (excl. Admin, DON)]],Nurse[[#This Row],[RN Admin Hours]],Nurse[[#This Row],[RN DON Hours]],Nurse[[#This Row],[LPN Hours (excl. Admin)]],Nurse[[#This Row],[LPN Admin Hours]],Nurse[[#This Row],[CNA Hours]],Nurse[[#This Row],[NA TR Hours]],Nurse[[#This Row],[Med Aide/Tech Hours]])</f>
        <v>402.88586956521738</v>
      </c>
      <c r="K178" s="4">
        <f>SUM(Nurse[[#This Row],[RN Hours (excl. Admin, DON)]],Nurse[[#This Row],[LPN Hours (excl. Admin)]],Nurse[[#This Row],[CNA Hours]],Nurse[[#This Row],[NA TR Hours]],Nurse[[#This Row],[Med Aide/Tech Hours]])</f>
        <v>382.45652173913044</v>
      </c>
      <c r="L178" s="4">
        <f>SUM(Nurse[[#This Row],[RN Hours (excl. Admin, DON)]],Nurse[[#This Row],[RN Admin Hours]],Nurse[[#This Row],[RN DON Hours]])</f>
        <v>37.521739130434781</v>
      </c>
      <c r="M178" s="4">
        <v>21.809782608695652</v>
      </c>
      <c r="N178" s="4">
        <v>10.538043478260869</v>
      </c>
      <c r="O178" s="4">
        <v>5.1739130434782608</v>
      </c>
      <c r="P178" s="4">
        <f>SUM(Nurse[[#This Row],[LPN Hours (excl. Admin)]],Nurse[[#This Row],[LPN Admin Hours]])</f>
        <v>135.26086956521738</v>
      </c>
      <c r="Q178" s="4">
        <v>130.54347826086956</v>
      </c>
      <c r="R178" s="4">
        <v>4.7173913043478262</v>
      </c>
      <c r="S178" s="4">
        <f>SUM(Nurse[[#This Row],[CNA Hours]],Nurse[[#This Row],[NA TR Hours]],Nurse[[#This Row],[Med Aide/Tech Hours]])</f>
        <v>230.10326086956522</v>
      </c>
      <c r="T178" s="4">
        <v>176.15217391304347</v>
      </c>
      <c r="U178" s="4">
        <v>53.951086956521742</v>
      </c>
      <c r="V178" s="4">
        <v>0</v>
      </c>
      <c r="W1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0.11684782608695653</v>
      </c>
      <c r="X178" s="4">
        <v>9.5108695652173919E-2</v>
      </c>
      <c r="Y178" s="4">
        <v>0</v>
      </c>
      <c r="Z178" s="4">
        <v>0</v>
      </c>
      <c r="AA178" s="4">
        <v>0</v>
      </c>
      <c r="AB178" s="4">
        <v>0</v>
      </c>
      <c r="AC178" s="4">
        <v>2.1739130434782608E-2</v>
      </c>
      <c r="AD178" s="4">
        <v>0</v>
      </c>
      <c r="AE178" s="4">
        <v>0</v>
      </c>
      <c r="AF178" s="1">
        <v>445110</v>
      </c>
      <c r="AG178" s="1">
        <v>4</v>
      </c>
      <c r="AH178"/>
    </row>
    <row r="179" spans="1:34" x14ac:dyDescent="0.25">
      <c r="A179" t="s">
        <v>352</v>
      </c>
      <c r="B179" t="s">
        <v>9</v>
      </c>
      <c r="C179" t="s">
        <v>542</v>
      </c>
      <c r="D179" t="s">
        <v>430</v>
      </c>
      <c r="E179" s="4">
        <v>172.41304347826087</v>
      </c>
      <c r="F179" s="4">
        <f>Nurse[[#This Row],[Total Nurse Staff Hours]]/Nurse[[#This Row],[MDS Census]]</f>
        <v>3.9944244105409168</v>
      </c>
      <c r="G179" s="4">
        <f>Nurse[[#This Row],[Total Direct Care Staff Hours]]/Nurse[[#This Row],[MDS Census]]</f>
        <v>3.88926743159753</v>
      </c>
      <c r="H179" s="4">
        <f>Nurse[[#This Row],[Total RN Hours (w/ Admin, DON)]]/Nurse[[#This Row],[MDS Census]]</f>
        <v>0.45779346866725512</v>
      </c>
      <c r="I179" s="4">
        <f>Nurse[[#This Row],[RN Hours (excl. Admin, DON)]]/Nurse[[#This Row],[MDS Census]]</f>
        <v>0.36776699029126214</v>
      </c>
      <c r="J179" s="4">
        <f>SUM(Nurse[[#This Row],[RN Hours (excl. Admin, DON)]],Nurse[[#This Row],[RN Admin Hours]],Nurse[[#This Row],[RN DON Hours]],Nurse[[#This Row],[LPN Hours (excl. Admin)]],Nurse[[#This Row],[LPN Admin Hours]],Nurse[[#This Row],[CNA Hours]],Nurse[[#This Row],[NA TR Hours]],Nurse[[#This Row],[Med Aide/Tech Hours]])</f>
        <v>688.69086956521767</v>
      </c>
      <c r="K179" s="4">
        <f>SUM(Nurse[[#This Row],[RN Hours (excl. Admin, DON)]],Nurse[[#This Row],[LPN Hours (excl. Admin)]],Nurse[[#This Row],[CNA Hours]],Nurse[[#This Row],[NA TR Hours]],Nurse[[#This Row],[Med Aide/Tech Hours]])</f>
        <v>670.56043478260892</v>
      </c>
      <c r="L179" s="4">
        <f>SUM(Nurse[[#This Row],[RN Hours (excl. Admin, DON)]],Nurse[[#This Row],[RN Admin Hours]],Nurse[[#This Row],[RN DON Hours]])</f>
        <v>78.929565217391314</v>
      </c>
      <c r="M179" s="4">
        <v>63.407826086956526</v>
      </c>
      <c r="N179" s="4">
        <v>10.304347826086957</v>
      </c>
      <c r="O179" s="4">
        <v>5.2173913043478262</v>
      </c>
      <c r="P179" s="4">
        <f>SUM(Nurse[[#This Row],[LPN Hours (excl. Admin)]],Nurse[[#This Row],[LPN Admin Hours]])</f>
        <v>184.24380434782609</v>
      </c>
      <c r="Q179" s="4">
        <v>181.63510869565218</v>
      </c>
      <c r="R179" s="4">
        <v>2.6086956521739131</v>
      </c>
      <c r="S179" s="4">
        <f>SUM(Nurse[[#This Row],[CNA Hours]],Nurse[[#This Row],[NA TR Hours]],Nurse[[#This Row],[Med Aide/Tech Hours]])</f>
        <v>425.51750000000021</v>
      </c>
      <c r="T179" s="4">
        <v>375.81369565217415</v>
      </c>
      <c r="U179" s="4">
        <v>49.703804347826086</v>
      </c>
      <c r="V179" s="4">
        <v>0</v>
      </c>
      <c r="W1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127.29173913043475</v>
      </c>
      <c r="X179" s="4">
        <v>0</v>
      </c>
      <c r="Y179" s="4">
        <v>0</v>
      </c>
      <c r="Z179" s="4">
        <v>0</v>
      </c>
      <c r="AA179" s="4">
        <v>35.55510869565218</v>
      </c>
      <c r="AB179" s="4">
        <v>0</v>
      </c>
      <c r="AC179" s="4">
        <v>91.736630434782569</v>
      </c>
      <c r="AD179" s="4">
        <v>0</v>
      </c>
      <c r="AE179" s="4">
        <v>0</v>
      </c>
      <c r="AF179" s="1">
        <v>445004</v>
      </c>
      <c r="AG179" s="1">
        <v>4</v>
      </c>
      <c r="AH179"/>
    </row>
    <row r="180" spans="1:34" x14ac:dyDescent="0.25">
      <c r="A180" t="s">
        <v>352</v>
      </c>
      <c r="B180" t="s">
        <v>204</v>
      </c>
      <c r="C180" t="s">
        <v>498</v>
      </c>
      <c r="D180" t="s">
        <v>402</v>
      </c>
      <c r="E180" s="4">
        <v>94.967391304347828</v>
      </c>
      <c r="F180" s="4">
        <f>Nurse[[#This Row],[Total Nurse Staff Hours]]/Nurse[[#This Row],[MDS Census]]</f>
        <v>3.8592194116973788</v>
      </c>
      <c r="G180" s="4">
        <f>Nurse[[#This Row],[Total Direct Care Staff Hours]]/Nurse[[#This Row],[MDS Census]]</f>
        <v>3.6645873869749344</v>
      </c>
      <c r="H180" s="4">
        <f>Nurse[[#This Row],[Total RN Hours (w/ Admin, DON)]]/Nurse[[#This Row],[MDS Census]]</f>
        <v>0.73703788485750243</v>
      </c>
      <c r="I180" s="4">
        <f>Nurse[[#This Row],[RN Hours (excl. Admin, DON)]]/Nurse[[#This Row],[MDS Census]]</f>
        <v>0.62698866887947802</v>
      </c>
      <c r="J180" s="4">
        <f>SUM(Nurse[[#This Row],[RN Hours (excl. Admin, DON)]],Nurse[[#This Row],[RN Admin Hours]],Nurse[[#This Row],[RN DON Hours]],Nurse[[#This Row],[LPN Hours (excl. Admin)]],Nurse[[#This Row],[LPN Admin Hours]],Nurse[[#This Row],[CNA Hours]],Nurse[[#This Row],[NA TR Hours]],Nurse[[#This Row],[Med Aide/Tech Hours]])</f>
        <v>366.5</v>
      </c>
      <c r="K180" s="4">
        <f>SUM(Nurse[[#This Row],[RN Hours (excl. Admin, DON)]],Nurse[[#This Row],[LPN Hours (excl. Admin)]],Nurse[[#This Row],[CNA Hours]],Nurse[[#This Row],[NA TR Hours]],Nurse[[#This Row],[Med Aide/Tech Hours]])</f>
        <v>348.01630434782612</v>
      </c>
      <c r="L180" s="4">
        <f>SUM(Nurse[[#This Row],[RN Hours (excl. Admin, DON)]],Nurse[[#This Row],[RN Admin Hours]],Nurse[[#This Row],[RN DON Hours]])</f>
        <v>69.994565217391298</v>
      </c>
      <c r="M180" s="4">
        <v>59.543478260869563</v>
      </c>
      <c r="N180" s="4">
        <v>5.375</v>
      </c>
      <c r="O180" s="4">
        <v>5.0760869565217392</v>
      </c>
      <c r="P180" s="4">
        <f>SUM(Nurse[[#This Row],[LPN Hours (excl. Admin)]],Nurse[[#This Row],[LPN Admin Hours]])</f>
        <v>130.86141304347828</v>
      </c>
      <c r="Q180" s="4">
        <v>122.82880434782609</v>
      </c>
      <c r="R180" s="4">
        <v>8.0326086956521738</v>
      </c>
      <c r="S180" s="4">
        <f>SUM(Nurse[[#This Row],[CNA Hours]],Nurse[[#This Row],[NA TR Hours]],Nurse[[#This Row],[Med Aide/Tech Hours]])</f>
        <v>165.64402173913044</v>
      </c>
      <c r="T180" s="4">
        <v>165.64402173913044</v>
      </c>
      <c r="U180" s="4">
        <v>0</v>
      </c>
      <c r="V180" s="4">
        <v>0</v>
      </c>
      <c r="W1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0" s="4">
        <v>0</v>
      </c>
      <c r="Y180" s="4">
        <v>0</v>
      </c>
      <c r="Z180" s="4">
        <v>0</v>
      </c>
      <c r="AA180" s="4">
        <v>0</v>
      </c>
      <c r="AB180" s="4">
        <v>0</v>
      </c>
      <c r="AC180" s="4">
        <v>0</v>
      </c>
      <c r="AD180" s="4">
        <v>0</v>
      </c>
      <c r="AE180" s="4">
        <v>0</v>
      </c>
      <c r="AF180" s="1">
        <v>445415</v>
      </c>
      <c r="AG180" s="1">
        <v>4</v>
      </c>
      <c r="AH180"/>
    </row>
    <row r="181" spans="1:34" x14ac:dyDescent="0.25">
      <c r="A181" t="s">
        <v>352</v>
      </c>
      <c r="B181" t="s">
        <v>40</v>
      </c>
      <c r="C181" t="s">
        <v>508</v>
      </c>
      <c r="D181" t="s">
        <v>405</v>
      </c>
      <c r="E181" s="4">
        <v>72.228260869565219</v>
      </c>
      <c r="F181" s="4">
        <f>Nurse[[#This Row],[Total Nurse Staff Hours]]/Nurse[[#This Row],[MDS Census]]</f>
        <v>3.8573227990970653</v>
      </c>
      <c r="G181" s="4">
        <f>Nurse[[#This Row],[Total Direct Care Staff Hours]]/Nurse[[#This Row],[MDS Census]]</f>
        <v>3.6026200150489092</v>
      </c>
      <c r="H181" s="4">
        <f>Nurse[[#This Row],[Total RN Hours (w/ Admin, DON)]]/Nurse[[#This Row],[MDS Census]]</f>
        <v>0.65605718585402562</v>
      </c>
      <c r="I181" s="4">
        <f>Nurse[[#This Row],[RN Hours (excl. Admin, DON)]]/Nurse[[#This Row],[MDS Census]]</f>
        <v>0.40135440180586907</v>
      </c>
      <c r="J181" s="4">
        <f>SUM(Nurse[[#This Row],[RN Hours (excl. Admin, DON)]],Nurse[[#This Row],[RN Admin Hours]],Nurse[[#This Row],[RN DON Hours]],Nurse[[#This Row],[LPN Hours (excl. Admin)]],Nurse[[#This Row],[LPN Admin Hours]],Nurse[[#This Row],[CNA Hours]],Nurse[[#This Row],[NA TR Hours]],Nurse[[#This Row],[Med Aide/Tech Hours]])</f>
        <v>278.60771739130433</v>
      </c>
      <c r="K181" s="4">
        <f>SUM(Nurse[[#This Row],[RN Hours (excl. Admin, DON)]],Nurse[[#This Row],[LPN Hours (excl. Admin)]],Nurse[[#This Row],[CNA Hours]],Nurse[[#This Row],[NA TR Hours]],Nurse[[#This Row],[Med Aide/Tech Hours]])</f>
        <v>260.21097826086958</v>
      </c>
      <c r="L181" s="4">
        <f>SUM(Nurse[[#This Row],[RN Hours (excl. Admin, DON)]],Nurse[[#This Row],[RN Admin Hours]],Nurse[[#This Row],[RN DON Hours]])</f>
        <v>47.385869565217391</v>
      </c>
      <c r="M181" s="4">
        <v>28.989130434782609</v>
      </c>
      <c r="N181" s="4">
        <v>13.527173913043478</v>
      </c>
      <c r="O181" s="4">
        <v>4.8695652173913047</v>
      </c>
      <c r="P181" s="4">
        <f>SUM(Nurse[[#This Row],[LPN Hours (excl. Admin)]],Nurse[[#This Row],[LPN Admin Hours]])</f>
        <v>59.609239130434766</v>
      </c>
      <c r="Q181" s="4">
        <v>59.609239130434766</v>
      </c>
      <c r="R181" s="4">
        <v>0</v>
      </c>
      <c r="S181" s="4">
        <f>SUM(Nurse[[#This Row],[CNA Hours]],Nurse[[#This Row],[NA TR Hours]],Nurse[[#This Row],[Med Aide/Tech Hours]])</f>
        <v>171.61260869565217</v>
      </c>
      <c r="T181" s="4">
        <v>160.04195652173914</v>
      </c>
      <c r="U181" s="4">
        <v>11.570652173913043</v>
      </c>
      <c r="V181" s="4">
        <v>0</v>
      </c>
      <c r="W1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114.36043478260869</v>
      </c>
      <c r="X181" s="4">
        <v>0.25</v>
      </c>
      <c r="Y181" s="4">
        <v>0</v>
      </c>
      <c r="Z181" s="4">
        <v>0</v>
      </c>
      <c r="AA181" s="4">
        <v>26.489673913043475</v>
      </c>
      <c r="AB181" s="4">
        <v>0</v>
      </c>
      <c r="AC181" s="4">
        <v>87.620760869565217</v>
      </c>
      <c r="AD181" s="4">
        <v>0</v>
      </c>
      <c r="AE181" s="4">
        <v>0</v>
      </c>
      <c r="AF181" s="1">
        <v>445127</v>
      </c>
      <c r="AG181" s="1">
        <v>4</v>
      </c>
      <c r="AH181"/>
    </row>
    <row r="182" spans="1:34" x14ac:dyDescent="0.25">
      <c r="A182" t="s">
        <v>352</v>
      </c>
      <c r="B182" t="s">
        <v>26</v>
      </c>
      <c r="C182" t="s">
        <v>498</v>
      </c>
      <c r="D182" t="s">
        <v>402</v>
      </c>
      <c r="E182" s="4">
        <v>134.47826086956522</v>
      </c>
      <c r="F182" s="4">
        <f>Nurse[[#This Row],[Total Nurse Staff Hours]]/Nurse[[#This Row],[MDS Census]]</f>
        <v>4.072976883284837</v>
      </c>
      <c r="G182" s="4">
        <f>Nurse[[#This Row],[Total Direct Care Staff Hours]]/Nurse[[#This Row],[MDS Census]]</f>
        <v>3.9004097963142579</v>
      </c>
      <c r="H182" s="4">
        <f>Nurse[[#This Row],[Total RN Hours (w/ Admin, DON)]]/Nurse[[#This Row],[MDS Census]]</f>
        <v>0.6058842547688329</v>
      </c>
      <c r="I182" s="4">
        <f>Nurse[[#This Row],[RN Hours (excl. Admin, DON)]]/Nurse[[#This Row],[MDS Census]]</f>
        <v>0.43331716779825413</v>
      </c>
      <c r="J182" s="4">
        <f>SUM(Nurse[[#This Row],[RN Hours (excl. Admin, DON)]],Nurse[[#This Row],[RN Admin Hours]],Nurse[[#This Row],[RN DON Hours]],Nurse[[#This Row],[LPN Hours (excl. Admin)]],Nurse[[#This Row],[LPN Admin Hours]],Nurse[[#This Row],[CNA Hours]],Nurse[[#This Row],[NA TR Hours]],Nurse[[#This Row],[Med Aide/Tech Hours]])</f>
        <v>547.72684782608701</v>
      </c>
      <c r="K182" s="4">
        <f>SUM(Nurse[[#This Row],[RN Hours (excl. Admin, DON)]],Nurse[[#This Row],[LPN Hours (excl. Admin)]],Nurse[[#This Row],[CNA Hours]],Nurse[[#This Row],[NA TR Hours]],Nurse[[#This Row],[Med Aide/Tech Hours]])</f>
        <v>524.52032608695652</v>
      </c>
      <c r="L182" s="4">
        <f>SUM(Nurse[[#This Row],[RN Hours (excl. Admin, DON)]],Nurse[[#This Row],[RN Admin Hours]],Nurse[[#This Row],[RN DON Hours]])</f>
        <v>81.478260869565219</v>
      </c>
      <c r="M182" s="4">
        <v>58.271739130434781</v>
      </c>
      <c r="N182" s="4">
        <v>18.597826086956523</v>
      </c>
      <c r="O182" s="4">
        <v>4.6086956521739131</v>
      </c>
      <c r="P182" s="4">
        <f>SUM(Nurse[[#This Row],[LPN Hours (excl. Admin)]],Nurse[[#This Row],[LPN Admin Hours]])</f>
        <v>142.17521739130436</v>
      </c>
      <c r="Q182" s="4">
        <v>142.17521739130436</v>
      </c>
      <c r="R182" s="4">
        <v>0</v>
      </c>
      <c r="S182" s="4">
        <f>SUM(Nurse[[#This Row],[CNA Hours]],Nurse[[#This Row],[NA TR Hours]],Nurse[[#This Row],[Med Aide/Tech Hours]])</f>
        <v>324.07336956521738</v>
      </c>
      <c r="T182" s="4">
        <v>202.43478260869566</v>
      </c>
      <c r="U182" s="4">
        <v>121.63858695652173</v>
      </c>
      <c r="V182" s="4">
        <v>0</v>
      </c>
      <c r="W1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1.1467391304347827</v>
      </c>
      <c r="X182" s="4">
        <v>0</v>
      </c>
      <c r="Y182" s="4">
        <v>0</v>
      </c>
      <c r="Z182" s="4">
        <v>0</v>
      </c>
      <c r="AA182" s="4">
        <v>0</v>
      </c>
      <c r="AB182" s="4">
        <v>0</v>
      </c>
      <c r="AC182" s="4">
        <v>1.1467391304347827</v>
      </c>
      <c r="AD182" s="4">
        <v>0</v>
      </c>
      <c r="AE182" s="4">
        <v>0</v>
      </c>
      <c r="AF182" s="1">
        <v>445107</v>
      </c>
      <c r="AG182" s="1">
        <v>4</v>
      </c>
      <c r="AH182"/>
    </row>
    <row r="183" spans="1:34" x14ac:dyDescent="0.25">
      <c r="A183" t="s">
        <v>352</v>
      </c>
      <c r="B183" t="s">
        <v>79</v>
      </c>
      <c r="C183" t="s">
        <v>530</v>
      </c>
      <c r="D183" t="s">
        <v>414</v>
      </c>
      <c r="E183" s="4">
        <v>95.391304347826093</v>
      </c>
      <c r="F183" s="4">
        <f>Nurse[[#This Row],[Total Nurse Staff Hours]]/Nurse[[#This Row],[MDS Census]]</f>
        <v>4.1783796718322694</v>
      </c>
      <c r="G183" s="4">
        <f>Nurse[[#This Row],[Total Direct Care Staff Hours]]/Nurse[[#This Row],[MDS Census]]</f>
        <v>4.0271433454876924</v>
      </c>
      <c r="H183" s="4">
        <f>Nurse[[#This Row],[Total RN Hours (w/ Admin, DON)]]/Nurse[[#This Row],[MDS Census]]</f>
        <v>0.67014357338195074</v>
      </c>
      <c r="I183" s="4">
        <f>Nurse[[#This Row],[RN Hours (excl. Admin, DON)]]/Nurse[[#This Row],[MDS Census]]</f>
        <v>0.5608113035551503</v>
      </c>
      <c r="J183" s="4">
        <f>SUM(Nurse[[#This Row],[RN Hours (excl. Admin, DON)]],Nurse[[#This Row],[RN Admin Hours]],Nurse[[#This Row],[RN DON Hours]],Nurse[[#This Row],[LPN Hours (excl. Admin)]],Nurse[[#This Row],[LPN Admin Hours]],Nurse[[#This Row],[CNA Hours]],Nurse[[#This Row],[NA TR Hours]],Nurse[[#This Row],[Med Aide/Tech Hours]])</f>
        <v>398.58108695652169</v>
      </c>
      <c r="K183" s="4">
        <f>SUM(Nurse[[#This Row],[RN Hours (excl. Admin, DON)]],Nurse[[#This Row],[LPN Hours (excl. Admin)]],Nurse[[#This Row],[CNA Hours]],Nurse[[#This Row],[NA TR Hours]],Nurse[[#This Row],[Med Aide/Tech Hours]])</f>
        <v>384.15445652173906</v>
      </c>
      <c r="L183" s="4">
        <f>SUM(Nurse[[#This Row],[RN Hours (excl. Admin, DON)]],Nurse[[#This Row],[RN Admin Hours]],Nurse[[#This Row],[RN DON Hours]])</f>
        <v>63.92586956521739</v>
      </c>
      <c r="M183" s="4">
        <v>53.496521739130429</v>
      </c>
      <c r="N183" s="4">
        <v>5.7336956521739131</v>
      </c>
      <c r="O183" s="4">
        <v>4.6956521739130439</v>
      </c>
      <c r="P183" s="4">
        <f>SUM(Nurse[[#This Row],[LPN Hours (excl. Admin)]],Nurse[[#This Row],[LPN Admin Hours]])</f>
        <v>131.97130434782608</v>
      </c>
      <c r="Q183" s="4">
        <v>127.97402173913042</v>
      </c>
      <c r="R183" s="4">
        <v>3.9972826086956523</v>
      </c>
      <c r="S183" s="4">
        <f>SUM(Nurse[[#This Row],[CNA Hours]],Nurse[[#This Row],[NA TR Hours]],Nurse[[#This Row],[Med Aide/Tech Hours]])</f>
        <v>202.68391304347824</v>
      </c>
      <c r="T183" s="4">
        <v>201.58608695652171</v>
      </c>
      <c r="U183" s="4">
        <v>1.0978260869565217</v>
      </c>
      <c r="V183" s="4">
        <v>0</v>
      </c>
      <c r="W1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92.222499999999968</v>
      </c>
      <c r="X183" s="4">
        <v>8.7844565217391306</v>
      </c>
      <c r="Y183" s="4">
        <v>0</v>
      </c>
      <c r="Z183" s="4">
        <v>0</v>
      </c>
      <c r="AA183" s="4">
        <v>8.7028260869565219</v>
      </c>
      <c r="AB183" s="4">
        <v>0</v>
      </c>
      <c r="AC183" s="4">
        <v>74.735217391304317</v>
      </c>
      <c r="AD183" s="4">
        <v>0</v>
      </c>
      <c r="AE183" s="4">
        <v>0</v>
      </c>
      <c r="AF183" s="1">
        <v>445191</v>
      </c>
      <c r="AG183" s="1">
        <v>4</v>
      </c>
      <c r="AH183"/>
    </row>
    <row r="184" spans="1:34" x14ac:dyDescent="0.25">
      <c r="A184" t="s">
        <v>352</v>
      </c>
      <c r="B184" t="s">
        <v>13</v>
      </c>
      <c r="C184" t="s">
        <v>532</v>
      </c>
      <c r="D184" t="s">
        <v>371</v>
      </c>
      <c r="E184" s="4">
        <v>143.58695652173913</v>
      </c>
      <c r="F184" s="4">
        <f>Nurse[[#This Row],[Total Nurse Staff Hours]]/Nurse[[#This Row],[MDS Census]]</f>
        <v>3.852961392884179</v>
      </c>
      <c r="G184" s="4">
        <f>Nurse[[#This Row],[Total Direct Care Staff Hours]]/Nurse[[#This Row],[MDS Census]]</f>
        <v>3.7416820590461772</v>
      </c>
      <c r="H184" s="4">
        <f>Nurse[[#This Row],[Total RN Hours (w/ Admin, DON)]]/Nurse[[#This Row],[MDS Census]]</f>
        <v>0.62231264193792579</v>
      </c>
      <c r="I184" s="4">
        <f>Nurse[[#This Row],[RN Hours (excl. Admin, DON)]]/Nurse[[#This Row],[MDS Census]]</f>
        <v>0.54337623012869041</v>
      </c>
      <c r="J184" s="4">
        <f>SUM(Nurse[[#This Row],[RN Hours (excl. Admin, DON)]],Nurse[[#This Row],[RN Admin Hours]],Nurse[[#This Row],[RN DON Hours]],Nurse[[#This Row],[LPN Hours (excl. Admin)]],Nurse[[#This Row],[LPN Admin Hours]],Nurse[[#This Row],[CNA Hours]],Nurse[[#This Row],[NA TR Hours]],Nurse[[#This Row],[Med Aide/Tech Hours]])</f>
        <v>553.23500000000001</v>
      </c>
      <c r="K184" s="4">
        <f>SUM(Nurse[[#This Row],[RN Hours (excl. Admin, DON)]],Nurse[[#This Row],[LPN Hours (excl. Admin)]],Nurse[[#This Row],[CNA Hours]],Nurse[[#This Row],[NA TR Hours]],Nurse[[#This Row],[Med Aide/Tech Hours]])</f>
        <v>537.25673913043477</v>
      </c>
      <c r="L184" s="4">
        <f>SUM(Nurse[[#This Row],[RN Hours (excl. Admin, DON)]],Nurse[[#This Row],[RN Admin Hours]],Nurse[[#This Row],[RN DON Hours]])</f>
        <v>89.355978260869563</v>
      </c>
      <c r="M184" s="4">
        <v>78.021739130434781</v>
      </c>
      <c r="N184" s="4">
        <v>5.9429347826086953</v>
      </c>
      <c r="O184" s="4">
        <v>5.3913043478260869</v>
      </c>
      <c r="P184" s="4">
        <f>SUM(Nurse[[#This Row],[LPN Hours (excl. Admin)]],Nurse[[#This Row],[LPN Admin Hours]])</f>
        <v>115.51630434782609</v>
      </c>
      <c r="Q184" s="4">
        <v>110.87228260869566</v>
      </c>
      <c r="R184" s="4">
        <v>4.6440217391304346</v>
      </c>
      <c r="S184" s="4">
        <f>SUM(Nurse[[#This Row],[CNA Hours]],Nurse[[#This Row],[NA TR Hours]],Nurse[[#This Row],[Med Aide/Tech Hours]])</f>
        <v>348.36271739130433</v>
      </c>
      <c r="T184" s="4">
        <v>269.81108695652171</v>
      </c>
      <c r="U184" s="4">
        <v>78.551630434782609</v>
      </c>
      <c r="V184" s="4">
        <v>0</v>
      </c>
      <c r="W1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4" s="4">
        <v>0</v>
      </c>
      <c r="Y184" s="4">
        <v>0</v>
      </c>
      <c r="Z184" s="4">
        <v>0</v>
      </c>
      <c r="AA184" s="4">
        <v>0</v>
      </c>
      <c r="AB184" s="4">
        <v>0</v>
      </c>
      <c r="AC184" s="4">
        <v>0</v>
      </c>
      <c r="AD184" s="4">
        <v>0</v>
      </c>
      <c r="AE184" s="4">
        <v>0</v>
      </c>
      <c r="AF184" s="1">
        <v>445024</v>
      </c>
      <c r="AG184" s="1">
        <v>4</v>
      </c>
      <c r="AH184"/>
    </row>
    <row r="185" spans="1:34" x14ac:dyDescent="0.25">
      <c r="A185" t="s">
        <v>352</v>
      </c>
      <c r="B185" t="s">
        <v>287</v>
      </c>
      <c r="C185" t="s">
        <v>555</v>
      </c>
      <c r="D185" t="s">
        <v>409</v>
      </c>
      <c r="E185" s="4">
        <v>62.652173913043477</v>
      </c>
      <c r="F185" s="4">
        <f>Nurse[[#This Row],[Total Nurse Staff Hours]]/Nurse[[#This Row],[MDS Census]]</f>
        <v>4.5775242886884104</v>
      </c>
      <c r="G185" s="4">
        <f>Nurse[[#This Row],[Total Direct Care Staff Hours]]/Nurse[[#This Row],[MDS Census]]</f>
        <v>4.2547449687716865</v>
      </c>
      <c r="H185" s="4">
        <f>Nurse[[#This Row],[Total RN Hours (w/ Admin, DON)]]/Nurse[[#This Row],[MDS Census]]</f>
        <v>0.87933726578764748</v>
      </c>
      <c r="I185" s="4">
        <f>Nurse[[#This Row],[RN Hours (excl. Admin, DON)]]/Nurse[[#This Row],[MDS Census]]</f>
        <v>0.556557945870923</v>
      </c>
      <c r="J185" s="4">
        <f>SUM(Nurse[[#This Row],[RN Hours (excl. Admin, DON)]],Nurse[[#This Row],[RN Admin Hours]],Nurse[[#This Row],[RN DON Hours]],Nurse[[#This Row],[LPN Hours (excl. Admin)]],Nurse[[#This Row],[LPN Admin Hours]],Nurse[[#This Row],[CNA Hours]],Nurse[[#This Row],[NA TR Hours]],Nurse[[#This Row],[Med Aide/Tech Hours]])</f>
        <v>286.79184782608695</v>
      </c>
      <c r="K185" s="4">
        <f>SUM(Nurse[[#This Row],[RN Hours (excl. Admin, DON)]],Nurse[[#This Row],[LPN Hours (excl. Admin)]],Nurse[[#This Row],[CNA Hours]],Nurse[[#This Row],[NA TR Hours]],Nurse[[#This Row],[Med Aide/Tech Hours]])</f>
        <v>266.56902173913045</v>
      </c>
      <c r="L185" s="4">
        <f>SUM(Nurse[[#This Row],[RN Hours (excl. Admin, DON)]],Nurse[[#This Row],[RN Admin Hours]],Nurse[[#This Row],[RN DON Hours]])</f>
        <v>55.092391304347828</v>
      </c>
      <c r="M185" s="4">
        <v>34.869565217391305</v>
      </c>
      <c r="N185" s="4">
        <v>15.440217391304348</v>
      </c>
      <c r="O185" s="4">
        <v>4.7826086956521738</v>
      </c>
      <c r="P185" s="4">
        <f>SUM(Nurse[[#This Row],[LPN Hours (excl. Admin)]],Nurse[[#This Row],[LPN Admin Hours]])</f>
        <v>72.932065217391298</v>
      </c>
      <c r="Q185" s="4">
        <v>72.932065217391298</v>
      </c>
      <c r="R185" s="4">
        <v>0</v>
      </c>
      <c r="S185" s="4">
        <f>SUM(Nurse[[#This Row],[CNA Hours]],Nurse[[#This Row],[NA TR Hours]],Nurse[[#This Row],[Med Aide/Tech Hours]])</f>
        <v>158.76739130434785</v>
      </c>
      <c r="T185" s="4">
        <v>158.75652173913045</v>
      </c>
      <c r="U185" s="4">
        <v>1.0869565217391304E-2</v>
      </c>
      <c r="V185" s="4">
        <v>0</v>
      </c>
      <c r="W1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5" s="4">
        <v>0</v>
      </c>
      <c r="Y185" s="4">
        <v>0</v>
      </c>
      <c r="Z185" s="4">
        <v>0</v>
      </c>
      <c r="AA185" s="4">
        <v>0</v>
      </c>
      <c r="AB185" s="4">
        <v>0</v>
      </c>
      <c r="AC185" s="4">
        <v>0</v>
      </c>
      <c r="AD185" s="4">
        <v>0</v>
      </c>
      <c r="AE185" s="4">
        <v>0</v>
      </c>
      <c r="AF185" s="1">
        <v>445517</v>
      </c>
      <c r="AG185" s="1">
        <v>4</v>
      </c>
      <c r="AH185"/>
    </row>
    <row r="186" spans="1:34" x14ac:dyDescent="0.25">
      <c r="A186" t="s">
        <v>352</v>
      </c>
      <c r="B186" t="s">
        <v>22</v>
      </c>
      <c r="C186" t="s">
        <v>498</v>
      </c>
      <c r="D186" t="s">
        <v>402</v>
      </c>
      <c r="E186" s="4">
        <v>96.228260869565219</v>
      </c>
      <c r="F186" s="4">
        <f>Nurse[[#This Row],[Total Nurse Staff Hours]]/Nurse[[#This Row],[MDS Census]]</f>
        <v>4.5273364961030156</v>
      </c>
      <c r="G186" s="4">
        <f>Nurse[[#This Row],[Total Direct Care Staff Hours]]/Nurse[[#This Row],[MDS Census]]</f>
        <v>4.314611995933582</v>
      </c>
      <c r="H186" s="4">
        <f>Nurse[[#This Row],[Total RN Hours (w/ Admin, DON)]]/Nurse[[#This Row],[MDS Census]]</f>
        <v>0.57568056026205805</v>
      </c>
      <c r="I186" s="4">
        <f>Nurse[[#This Row],[RN Hours (excl. Admin, DON)]]/Nurse[[#This Row],[MDS Census]]</f>
        <v>0.36295606009262399</v>
      </c>
      <c r="J186" s="4">
        <f>SUM(Nurse[[#This Row],[RN Hours (excl. Admin, DON)]],Nurse[[#This Row],[RN Admin Hours]],Nurse[[#This Row],[RN DON Hours]],Nurse[[#This Row],[LPN Hours (excl. Admin)]],Nurse[[#This Row],[LPN Admin Hours]],Nurse[[#This Row],[CNA Hours]],Nurse[[#This Row],[NA TR Hours]],Nurse[[#This Row],[Med Aide/Tech Hours]])</f>
        <v>435.65771739130429</v>
      </c>
      <c r="K186" s="4">
        <f>SUM(Nurse[[#This Row],[RN Hours (excl. Admin, DON)]],Nurse[[#This Row],[LPN Hours (excl. Admin)]],Nurse[[#This Row],[CNA Hours]],Nurse[[#This Row],[NA TR Hours]],Nurse[[#This Row],[Med Aide/Tech Hours]])</f>
        <v>415.18760869565216</v>
      </c>
      <c r="L186" s="4">
        <f>SUM(Nurse[[#This Row],[RN Hours (excl. Admin, DON)]],Nurse[[#This Row],[RN Admin Hours]],Nurse[[#This Row],[RN DON Hours]])</f>
        <v>55.396739130434781</v>
      </c>
      <c r="M186" s="4">
        <v>34.926630434782609</v>
      </c>
      <c r="N186" s="4">
        <v>12.209239130434783</v>
      </c>
      <c r="O186" s="4">
        <v>8.2608695652173907</v>
      </c>
      <c r="P186" s="4">
        <f>SUM(Nurse[[#This Row],[LPN Hours (excl. Admin)]],Nurse[[#This Row],[LPN Admin Hours]])</f>
        <v>120.14054347826085</v>
      </c>
      <c r="Q186" s="4">
        <v>120.14054347826085</v>
      </c>
      <c r="R186" s="4">
        <v>0</v>
      </c>
      <c r="S186" s="4">
        <f>SUM(Nurse[[#This Row],[CNA Hours]],Nurse[[#This Row],[NA TR Hours]],Nurse[[#This Row],[Med Aide/Tech Hours]])</f>
        <v>260.1204347826087</v>
      </c>
      <c r="T186" s="4">
        <v>235.82695652173911</v>
      </c>
      <c r="U186" s="4">
        <v>24.293478260869566</v>
      </c>
      <c r="V186" s="4">
        <v>0</v>
      </c>
      <c r="W1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53.020217391304342</v>
      </c>
      <c r="X186" s="4">
        <v>0</v>
      </c>
      <c r="Y186" s="4">
        <v>0</v>
      </c>
      <c r="Z186" s="4">
        <v>0</v>
      </c>
      <c r="AA186" s="4">
        <v>13.028043478260873</v>
      </c>
      <c r="AB186" s="4">
        <v>0</v>
      </c>
      <c r="AC186" s="4">
        <v>39.992173913043473</v>
      </c>
      <c r="AD186" s="4">
        <v>0</v>
      </c>
      <c r="AE186" s="4">
        <v>0</v>
      </c>
      <c r="AF186" s="1">
        <v>445098</v>
      </c>
      <c r="AG186" s="1">
        <v>4</v>
      </c>
      <c r="AH186"/>
    </row>
    <row r="187" spans="1:34" x14ac:dyDescent="0.25">
      <c r="A187" t="s">
        <v>352</v>
      </c>
      <c r="B187" t="s">
        <v>73</v>
      </c>
      <c r="C187" t="s">
        <v>507</v>
      </c>
      <c r="D187" t="s">
        <v>373</v>
      </c>
      <c r="E187" s="4">
        <v>87.989130434782609</v>
      </c>
      <c r="F187" s="4">
        <f>Nurse[[#This Row],[Total Nurse Staff Hours]]/Nurse[[#This Row],[MDS Census]]</f>
        <v>3.2991649166151951</v>
      </c>
      <c r="G187" s="4">
        <f>Nurse[[#This Row],[Total Direct Care Staff Hours]]/Nurse[[#This Row],[MDS Census]]</f>
        <v>3.0991340333539221</v>
      </c>
      <c r="H187" s="4">
        <f>Nurse[[#This Row],[Total RN Hours (w/ Admin, DON)]]/Nurse[[#This Row],[MDS Census]]</f>
        <v>0.70061766522544777</v>
      </c>
      <c r="I187" s="4">
        <f>Nurse[[#This Row],[RN Hours (excl. Admin, DON)]]/Nurse[[#This Row],[MDS Census]]</f>
        <v>0.50058678196417539</v>
      </c>
      <c r="J187" s="4">
        <f>SUM(Nurse[[#This Row],[RN Hours (excl. Admin, DON)]],Nurse[[#This Row],[RN Admin Hours]],Nurse[[#This Row],[RN DON Hours]],Nurse[[#This Row],[LPN Hours (excl. Admin)]],Nurse[[#This Row],[LPN Admin Hours]],Nurse[[#This Row],[CNA Hours]],Nurse[[#This Row],[NA TR Hours]],Nurse[[#This Row],[Med Aide/Tech Hours]])</f>
        <v>290.29065217391309</v>
      </c>
      <c r="K187" s="4">
        <f>SUM(Nurse[[#This Row],[RN Hours (excl. Admin, DON)]],Nurse[[#This Row],[LPN Hours (excl. Admin)]],Nurse[[#This Row],[CNA Hours]],Nurse[[#This Row],[NA TR Hours]],Nurse[[#This Row],[Med Aide/Tech Hours]])</f>
        <v>272.69010869565216</v>
      </c>
      <c r="L187" s="4">
        <f>SUM(Nurse[[#This Row],[RN Hours (excl. Admin, DON)]],Nurse[[#This Row],[RN Admin Hours]],Nurse[[#This Row],[RN DON Hours]])</f>
        <v>61.646739130434781</v>
      </c>
      <c r="M187" s="4">
        <v>44.046195652173914</v>
      </c>
      <c r="N187" s="4">
        <v>12.209239130434783</v>
      </c>
      <c r="O187" s="4">
        <v>5.3913043478260869</v>
      </c>
      <c r="P187" s="4">
        <f>SUM(Nurse[[#This Row],[LPN Hours (excl. Admin)]],Nurse[[#This Row],[LPN Admin Hours]])</f>
        <v>65.532065217391306</v>
      </c>
      <c r="Q187" s="4">
        <v>65.532065217391306</v>
      </c>
      <c r="R187" s="4">
        <v>0</v>
      </c>
      <c r="S187" s="4">
        <f>SUM(Nurse[[#This Row],[CNA Hours]],Nurse[[#This Row],[NA TR Hours]],Nurse[[#This Row],[Med Aide/Tech Hours]])</f>
        <v>163.11184782608697</v>
      </c>
      <c r="T187" s="4">
        <v>138.15532608695653</v>
      </c>
      <c r="U187" s="4">
        <v>24.956521739130434</v>
      </c>
      <c r="V187" s="4">
        <v>0</v>
      </c>
      <c r="W1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7.550434782608697</v>
      </c>
      <c r="X187" s="4">
        <v>0</v>
      </c>
      <c r="Y187" s="4">
        <v>0</v>
      </c>
      <c r="Z187" s="4">
        <v>0</v>
      </c>
      <c r="AA187" s="4">
        <v>0</v>
      </c>
      <c r="AB187" s="4">
        <v>0</v>
      </c>
      <c r="AC187" s="4">
        <v>7.550434782608697</v>
      </c>
      <c r="AD187" s="4">
        <v>0</v>
      </c>
      <c r="AE187" s="4">
        <v>0</v>
      </c>
      <c r="AF187" s="1">
        <v>445180</v>
      </c>
      <c r="AG187" s="1">
        <v>4</v>
      </c>
      <c r="AH187"/>
    </row>
    <row r="188" spans="1:34" x14ac:dyDescent="0.25">
      <c r="A188" t="s">
        <v>352</v>
      </c>
      <c r="B188" t="s">
        <v>21</v>
      </c>
      <c r="C188" t="s">
        <v>537</v>
      </c>
      <c r="D188" t="s">
        <v>365</v>
      </c>
      <c r="E188" s="4">
        <v>85.652173913043484</v>
      </c>
      <c r="F188" s="4">
        <f>Nurse[[#This Row],[Total Nurse Staff Hours]]/Nurse[[#This Row],[MDS Census]]</f>
        <v>3.73986040609137</v>
      </c>
      <c r="G188" s="4">
        <f>Nurse[[#This Row],[Total Direct Care Staff Hours]]/Nurse[[#This Row],[MDS Census]]</f>
        <v>3.534752538071066</v>
      </c>
      <c r="H188" s="4">
        <f>Nurse[[#This Row],[Total RN Hours (w/ Admin, DON)]]/Nurse[[#This Row],[MDS Census]]</f>
        <v>0.51957741116751266</v>
      </c>
      <c r="I188" s="4">
        <f>Nurse[[#This Row],[RN Hours (excl. Admin, DON)]]/Nurse[[#This Row],[MDS Census]]</f>
        <v>0.3144695431472081</v>
      </c>
      <c r="J188" s="4">
        <f>SUM(Nurse[[#This Row],[RN Hours (excl. Admin, DON)]],Nurse[[#This Row],[RN Admin Hours]],Nurse[[#This Row],[RN DON Hours]],Nurse[[#This Row],[LPN Hours (excl. Admin)]],Nurse[[#This Row],[LPN Admin Hours]],Nurse[[#This Row],[CNA Hours]],Nurse[[#This Row],[NA TR Hours]],Nurse[[#This Row],[Med Aide/Tech Hours]])</f>
        <v>320.32717391304345</v>
      </c>
      <c r="K188" s="4">
        <f>SUM(Nurse[[#This Row],[RN Hours (excl. Admin, DON)]],Nurse[[#This Row],[LPN Hours (excl. Admin)]],Nurse[[#This Row],[CNA Hours]],Nurse[[#This Row],[NA TR Hours]],Nurse[[#This Row],[Med Aide/Tech Hours]])</f>
        <v>302.75923913043482</v>
      </c>
      <c r="L188" s="4">
        <f>SUM(Nurse[[#This Row],[RN Hours (excl. Admin, DON)]],Nurse[[#This Row],[RN Admin Hours]],Nurse[[#This Row],[RN DON Hours]])</f>
        <v>44.502934782608698</v>
      </c>
      <c r="M188" s="4">
        <v>26.934999999999999</v>
      </c>
      <c r="N188" s="4">
        <v>12.872282608695652</v>
      </c>
      <c r="O188" s="4">
        <v>4.6956521739130439</v>
      </c>
      <c r="P188" s="4">
        <f>SUM(Nurse[[#This Row],[LPN Hours (excl. Admin)]],Nurse[[#This Row],[LPN Admin Hours]])</f>
        <v>85.549130434782626</v>
      </c>
      <c r="Q188" s="4">
        <v>85.549130434782626</v>
      </c>
      <c r="R188" s="4">
        <v>0</v>
      </c>
      <c r="S188" s="4">
        <f>SUM(Nurse[[#This Row],[CNA Hours]],Nurse[[#This Row],[NA TR Hours]],Nurse[[#This Row],[Med Aide/Tech Hours]])</f>
        <v>190.27510869565216</v>
      </c>
      <c r="T188" s="4">
        <v>160.94902173913042</v>
      </c>
      <c r="U188" s="4">
        <v>29.326086956521738</v>
      </c>
      <c r="V188" s="4">
        <v>0</v>
      </c>
      <c r="W1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83.149239130434779</v>
      </c>
      <c r="X188" s="4">
        <v>0</v>
      </c>
      <c r="Y188" s="4">
        <v>0</v>
      </c>
      <c r="Z188" s="4">
        <v>0</v>
      </c>
      <c r="AA188" s="4">
        <v>18.537499999999998</v>
      </c>
      <c r="AB188" s="4">
        <v>0</v>
      </c>
      <c r="AC188" s="4">
        <v>64.611739130434785</v>
      </c>
      <c r="AD188" s="4">
        <v>0</v>
      </c>
      <c r="AE188" s="4">
        <v>0</v>
      </c>
      <c r="AF188" s="1">
        <v>445094</v>
      </c>
      <c r="AG188" s="1">
        <v>4</v>
      </c>
      <c r="AH188"/>
    </row>
    <row r="189" spans="1:34" x14ac:dyDescent="0.25">
      <c r="A189" t="s">
        <v>352</v>
      </c>
      <c r="B189" t="s">
        <v>18</v>
      </c>
      <c r="C189" t="s">
        <v>545</v>
      </c>
      <c r="D189" t="s">
        <v>397</v>
      </c>
      <c r="E189" s="4">
        <v>102.92391304347827</v>
      </c>
      <c r="F189" s="4">
        <f>Nurse[[#This Row],[Total Nurse Staff Hours]]/Nurse[[#This Row],[MDS Census]]</f>
        <v>3.4210930404477766</v>
      </c>
      <c r="G189" s="4">
        <f>Nurse[[#This Row],[Total Direct Care Staff Hours]]/Nurse[[#This Row],[MDS Census]]</f>
        <v>3.2645031154292954</v>
      </c>
      <c r="H189" s="4">
        <f>Nurse[[#This Row],[Total RN Hours (w/ Admin, DON)]]/Nurse[[#This Row],[MDS Census]]</f>
        <v>0.43901151124722776</v>
      </c>
      <c r="I189" s="4">
        <f>Nurse[[#This Row],[RN Hours (excl. Admin, DON)]]/Nurse[[#This Row],[MDS Census]]</f>
        <v>0.33815608828809796</v>
      </c>
      <c r="J189" s="4">
        <f>SUM(Nurse[[#This Row],[RN Hours (excl. Admin, DON)]],Nurse[[#This Row],[RN Admin Hours]],Nurse[[#This Row],[RN DON Hours]],Nurse[[#This Row],[LPN Hours (excl. Admin)]],Nurse[[#This Row],[LPN Admin Hours]],Nurse[[#This Row],[CNA Hours]],Nurse[[#This Row],[NA TR Hours]],Nurse[[#This Row],[Med Aide/Tech Hours]])</f>
        <v>352.11228260869564</v>
      </c>
      <c r="K189" s="4">
        <f>SUM(Nurse[[#This Row],[RN Hours (excl. Admin, DON)]],Nurse[[#This Row],[LPN Hours (excl. Admin)]],Nurse[[#This Row],[CNA Hours]],Nurse[[#This Row],[NA TR Hours]],Nurse[[#This Row],[Med Aide/Tech Hours]])</f>
        <v>335.9954347826087</v>
      </c>
      <c r="L189" s="4">
        <f>SUM(Nurse[[#This Row],[RN Hours (excl. Admin, DON)]],Nurse[[#This Row],[RN Admin Hours]],Nurse[[#This Row],[RN DON Hours]])</f>
        <v>45.184782608695649</v>
      </c>
      <c r="M189" s="4">
        <v>34.804347826086953</v>
      </c>
      <c r="N189" s="4">
        <v>5.1630434782608692</v>
      </c>
      <c r="O189" s="4">
        <v>5.2173913043478262</v>
      </c>
      <c r="P189" s="4">
        <f>SUM(Nurse[[#This Row],[LPN Hours (excl. Admin)]],Nurse[[#This Row],[LPN Admin Hours]])</f>
        <v>109.7588043478261</v>
      </c>
      <c r="Q189" s="4">
        <v>104.02239130434783</v>
      </c>
      <c r="R189" s="4">
        <v>5.7364130434782608</v>
      </c>
      <c r="S189" s="4">
        <f>SUM(Nurse[[#This Row],[CNA Hours]],Nurse[[#This Row],[NA TR Hours]],Nurse[[#This Row],[Med Aide/Tech Hours]])</f>
        <v>197.16869565217388</v>
      </c>
      <c r="T189" s="4">
        <v>184.2094565217391</v>
      </c>
      <c r="U189" s="4">
        <v>12.959239130434783</v>
      </c>
      <c r="V189" s="4">
        <v>0</v>
      </c>
      <c r="W1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19.509021739130436</v>
      </c>
      <c r="X189" s="4">
        <v>0</v>
      </c>
      <c r="Y189" s="4">
        <v>0</v>
      </c>
      <c r="Z189" s="4">
        <v>0</v>
      </c>
      <c r="AA189" s="4">
        <v>4.0520652173913039</v>
      </c>
      <c r="AB189" s="4">
        <v>0</v>
      </c>
      <c r="AC189" s="4">
        <v>15.456956521739132</v>
      </c>
      <c r="AD189" s="4">
        <v>0</v>
      </c>
      <c r="AE189" s="4">
        <v>0</v>
      </c>
      <c r="AF189" s="1">
        <v>445076</v>
      </c>
      <c r="AG189" s="1">
        <v>4</v>
      </c>
      <c r="AH189"/>
    </row>
    <row r="190" spans="1:34" x14ac:dyDescent="0.25">
      <c r="A190" t="s">
        <v>352</v>
      </c>
      <c r="B190" t="s">
        <v>15</v>
      </c>
      <c r="C190" t="s">
        <v>511</v>
      </c>
      <c r="D190" t="s">
        <v>410</v>
      </c>
      <c r="E190" s="4">
        <v>98.619565217391298</v>
      </c>
      <c r="F190" s="4">
        <f>Nurse[[#This Row],[Total Nurse Staff Hours]]/Nurse[[#This Row],[MDS Census]]</f>
        <v>3.7985098644329338</v>
      </c>
      <c r="G190" s="4">
        <f>Nurse[[#This Row],[Total Direct Care Staff Hours]]/Nurse[[#This Row],[MDS Census]]</f>
        <v>3.6073933649289112</v>
      </c>
      <c r="H190" s="4">
        <f>Nurse[[#This Row],[Total RN Hours (w/ Admin, DON)]]/Nurse[[#This Row],[MDS Census]]</f>
        <v>0.61060288768874693</v>
      </c>
      <c r="I190" s="4">
        <f>Nurse[[#This Row],[RN Hours (excl. Admin, DON)]]/Nurse[[#This Row],[MDS Census]]</f>
        <v>0.41948638818472395</v>
      </c>
      <c r="J190" s="4">
        <f>SUM(Nurse[[#This Row],[RN Hours (excl. Admin, DON)]],Nurse[[#This Row],[RN Admin Hours]],Nurse[[#This Row],[RN DON Hours]],Nurse[[#This Row],[LPN Hours (excl. Admin)]],Nurse[[#This Row],[LPN Admin Hours]],Nurse[[#This Row],[CNA Hours]],Nurse[[#This Row],[NA TR Hours]],Nurse[[#This Row],[Med Aide/Tech Hours]])</f>
        <v>374.60739130434791</v>
      </c>
      <c r="K190" s="4">
        <f>SUM(Nurse[[#This Row],[RN Hours (excl. Admin, DON)]],Nurse[[#This Row],[LPN Hours (excl. Admin)]],Nurse[[#This Row],[CNA Hours]],Nurse[[#This Row],[NA TR Hours]],Nurse[[#This Row],[Med Aide/Tech Hours]])</f>
        <v>355.75956521739141</v>
      </c>
      <c r="L190" s="4">
        <f>SUM(Nurse[[#This Row],[RN Hours (excl. Admin, DON)]],Nurse[[#This Row],[RN Admin Hours]],Nurse[[#This Row],[RN DON Hours]])</f>
        <v>60.217391304347828</v>
      </c>
      <c r="M190" s="4">
        <v>41.369565217391305</v>
      </c>
      <c r="N190" s="4">
        <v>13.891304347826088</v>
      </c>
      <c r="O190" s="4">
        <v>4.9565217391304346</v>
      </c>
      <c r="P190" s="4">
        <f>SUM(Nurse[[#This Row],[LPN Hours (excl. Admin)]],Nurse[[#This Row],[LPN Admin Hours]])</f>
        <v>104.41597826086955</v>
      </c>
      <c r="Q190" s="4">
        <v>104.41597826086955</v>
      </c>
      <c r="R190" s="4">
        <v>0</v>
      </c>
      <c r="S190" s="4">
        <f>SUM(Nurse[[#This Row],[CNA Hours]],Nurse[[#This Row],[NA TR Hours]],Nurse[[#This Row],[Med Aide/Tech Hours]])</f>
        <v>209.97402173913054</v>
      </c>
      <c r="T190" s="4">
        <v>192.2050000000001</v>
      </c>
      <c r="U190" s="4">
        <v>17.769021739130434</v>
      </c>
      <c r="V190" s="4">
        <v>0</v>
      </c>
      <c r="W1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54.017717391304345</v>
      </c>
      <c r="X190" s="4">
        <v>9.7826086956521743E-2</v>
      </c>
      <c r="Y190" s="4">
        <v>0</v>
      </c>
      <c r="Z190" s="4">
        <v>0</v>
      </c>
      <c r="AA190" s="4">
        <v>23.179565217391303</v>
      </c>
      <c r="AB190" s="4">
        <v>0</v>
      </c>
      <c r="AC190" s="4">
        <v>30.740326086956522</v>
      </c>
      <c r="AD190" s="4">
        <v>0</v>
      </c>
      <c r="AE190" s="4">
        <v>0</v>
      </c>
      <c r="AF190" s="1">
        <v>445069</v>
      </c>
      <c r="AG190" s="1">
        <v>4</v>
      </c>
      <c r="AH190"/>
    </row>
    <row r="191" spans="1:34" x14ac:dyDescent="0.25">
      <c r="A191" t="s">
        <v>352</v>
      </c>
      <c r="B191" t="s">
        <v>27</v>
      </c>
      <c r="C191" t="s">
        <v>472</v>
      </c>
      <c r="D191" t="s">
        <v>425</v>
      </c>
      <c r="E191" s="4">
        <v>119.28260869565217</v>
      </c>
      <c r="F191" s="4">
        <f>Nurse[[#This Row],[Total Nurse Staff Hours]]/Nurse[[#This Row],[MDS Census]]</f>
        <v>3.8751530891197365</v>
      </c>
      <c r="G191" s="4">
        <f>Nurse[[#This Row],[Total Direct Care Staff Hours]]/Nurse[[#This Row],[MDS Census]]</f>
        <v>3.7212438490978661</v>
      </c>
      <c r="H191" s="4">
        <f>Nurse[[#This Row],[Total RN Hours (w/ Admin, DON)]]/Nurse[[#This Row],[MDS Census]]</f>
        <v>0.43729815928558408</v>
      </c>
      <c r="I191" s="4">
        <f>Nurse[[#This Row],[RN Hours (excl. Admin, DON)]]/Nurse[[#This Row],[MDS Census]]</f>
        <v>0.28338891926371423</v>
      </c>
      <c r="J191" s="4">
        <f>SUM(Nurse[[#This Row],[RN Hours (excl. Admin, DON)]],Nurse[[#This Row],[RN Admin Hours]],Nurse[[#This Row],[RN DON Hours]],Nurse[[#This Row],[LPN Hours (excl. Admin)]],Nurse[[#This Row],[LPN Admin Hours]],Nurse[[#This Row],[CNA Hours]],Nurse[[#This Row],[NA TR Hours]],Nurse[[#This Row],[Med Aide/Tech Hours]])</f>
        <v>462.23836956521728</v>
      </c>
      <c r="K191" s="4">
        <f>SUM(Nurse[[#This Row],[RN Hours (excl. Admin, DON)]],Nurse[[#This Row],[LPN Hours (excl. Admin)]],Nurse[[#This Row],[CNA Hours]],Nurse[[#This Row],[NA TR Hours]],Nurse[[#This Row],[Med Aide/Tech Hours]])</f>
        <v>443.87967391304329</v>
      </c>
      <c r="L191" s="4">
        <f>SUM(Nurse[[#This Row],[RN Hours (excl. Admin, DON)]],Nurse[[#This Row],[RN Admin Hours]],Nurse[[#This Row],[RN DON Hours]])</f>
        <v>52.162065217391302</v>
      </c>
      <c r="M191" s="4">
        <v>33.803369565217388</v>
      </c>
      <c r="N191" s="4">
        <v>13.054347826086957</v>
      </c>
      <c r="O191" s="4">
        <v>5.3043478260869561</v>
      </c>
      <c r="P191" s="4">
        <f>SUM(Nurse[[#This Row],[LPN Hours (excl. Admin)]],Nurse[[#This Row],[LPN Admin Hours]])</f>
        <v>109.01956521739126</v>
      </c>
      <c r="Q191" s="4">
        <v>109.01956521739126</v>
      </c>
      <c r="R191" s="4">
        <v>0</v>
      </c>
      <c r="S191" s="4">
        <f>SUM(Nurse[[#This Row],[CNA Hours]],Nurse[[#This Row],[NA TR Hours]],Nurse[[#This Row],[Med Aide/Tech Hours]])</f>
        <v>301.05673913043466</v>
      </c>
      <c r="T191" s="4">
        <v>228.80673913043472</v>
      </c>
      <c r="U191" s="4">
        <v>70.021739130434781</v>
      </c>
      <c r="V191" s="4">
        <v>2.2282608695652173</v>
      </c>
      <c r="W1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106.7245652173913</v>
      </c>
      <c r="X191" s="4">
        <v>0.3821739130434782</v>
      </c>
      <c r="Y191" s="4">
        <v>0</v>
      </c>
      <c r="Z191" s="4">
        <v>0</v>
      </c>
      <c r="AA191" s="4">
        <v>27.883695652173905</v>
      </c>
      <c r="AB191" s="4">
        <v>0</v>
      </c>
      <c r="AC191" s="4">
        <v>78.458695652173915</v>
      </c>
      <c r="AD191" s="4">
        <v>0</v>
      </c>
      <c r="AE191" s="4">
        <v>0</v>
      </c>
      <c r="AF191" s="1">
        <v>445108</v>
      </c>
      <c r="AG191" s="1">
        <v>4</v>
      </c>
      <c r="AH191"/>
    </row>
    <row r="192" spans="1:34" x14ac:dyDescent="0.25">
      <c r="A192" t="s">
        <v>352</v>
      </c>
      <c r="B192" t="s">
        <v>41</v>
      </c>
      <c r="C192" t="s">
        <v>551</v>
      </c>
      <c r="D192" t="s">
        <v>415</v>
      </c>
      <c r="E192" s="4">
        <v>93.858695652173907</v>
      </c>
      <c r="F192" s="4">
        <f>Nurse[[#This Row],[Total Nurse Staff Hours]]/Nurse[[#This Row],[MDS Census]]</f>
        <v>4.5968245512449339</v>
      </c>
      <c r="G192" s="4">
        <f>Nurse[[#This Row],[Total Direct Care Staff Hours]]/Nurse[[#This Row],[MDS Census]]</f>
        <v>4.3644852345107115</v>
      </c>
      <c r="H192" s="4">
        <f>Nurse[[#This Row],[Total RN Hours (w/ Admin, DON)]]/Nurse[[#This Row],[MDS Census]]</f>
        <v>0.73042848870874366</v>
      </c>
      <c r="I192" s="4">
        <f>Nurse[[#This Row],[RN Hours (excl. Admin, DON)]]/Nurse[[#This Row],[MDS Census]]</f>
        <v>0.55761436016213095</v>
      </c>
      <c r="J192" s="4">
        <f>SUM(Nurse[[#This Row],[RN Hours (excl. Admin, DON)]],Nurse[[#This Row],[RN Admin Hours]],Nurse[[#This Row],[RN DON Hours]],Nurse[[#This Row],[LPN Hours (excl. Admin)]],Nurse[[#This Row],[LPN Admin Hours]],Nurse[[#This Row],[CNA Hours]],Nurse[[#This Row],[NA TR Hours]],Nurse[[#This Row],[Med Aide/Tech Hours]])</f>
        <v>431.45195652173913</v>
      </c>
      <c r="K192" s="4">
        <f>SUM(Nurse[[#This Row],[RN Hours (excl. Admin, DON)]],Nurse[[#This Row],[LPN Hours (excl. Admin)]],Nurse[[#This Row],[CNA Hours]],Nurse[[#This Row],[NA TR Hours]],Nurse[[#This Row],[Med Aide/Tech Hours]])</f>
        <v>409.64489130434777</v>
      </c>
      <c r="L192" s="4">
        <f>SUM(Nurse[[#This Row],[RN Hours (excl. Admin, DON)]],Nurse[[#This Row],[RN Admin Hours]],Nurse[[#This Row],[RN DON Hours]])</f>
        <v>68.557065217391312</v>
      </c>
      <c r="M192" s="4">
        <v>52.336956521739133</v>
      </c>
      <c r="N192" s="4">
        <v>10.828804347826088</v>
      </c>
      <c r="O192" s="4">
        <v>5.3913043478260869</v>
      </c>
      <c r="P192" s="4">
        <f>SUM(Nurse[[#This Row],[LPN Hours (excl. Admin)]],Nurse[[#This Row],[LPN Admin Hours]])</f>
        <v>131.96141304347825</v>
      </c>
      <c r="Q192" s="4">
        <v>126.37445652173912</v>
      </c>
      <c r="R192" s="4">
        <v>5.5869565217391308</v>
      </c>
      <c r="S192" s="4">
        <f>SUM(Nurse[[#This Row],[CNA Hours]],Nurse[[#This Row],[NA TR Hours]],Nurse[[#This Row],[Med Aide/Tech Hours]])</f>
        <v>230.93347826086955</v>
      </c>
      <c r="T192" s="4">
        <v>201.63184782608693</v>
      </c>
      <c r="U192" s="4">
        <v>29.301630434782609</v>
      </c>
      <c r="V192" s="4">
        <v>0</v>
      </c>
      <c r="W1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122.66586956521738</v>
      </c>
      <c r="X192" s="4">
        <v>0</v>
      </c>
      <c r="Y192" s="4">
        <v>0</v>
      </c>
      <c r="Z192" s="4">
        <v>0</v>
      </c>
      <c r="AA192" s="4">
        <v>35.583695652173915</v>
      </c>
      <c r="AB192" s="4">
        <v>0</v>
      </c>
      <c r="AC192" s="4">
        <v>87.082173913043462</v>
      </c>
      <c r="AD192" s="4">
        <v>0</v>
      </c>
      <c r="AE192" s="4">
        <v>0</v>
      </c>
      <c r="AF192" s="1">
        <v>445128</v>
      </c>
      <c r="AG192" s="1">
        <v>4</v>
      </c>
      <c r="AH192"/>
    </row>
    <row r="193" spans="1:34" x14ac:dyDescent="0.25">
      <c r="A193" t="s">
        <v>352</v>
      </c>
      <c r="B193" t="s">
        <v>8</v>
      </c>
      <c r="C193" t="s">
        <v>537</v>
      </c>
      <c r="D193" t="s">
        <v>365</v>
      </c>
      <c r="E193" s="4">
        <v>48.434782608695649</v>
      </c>
      <c r="F193" s="4">
        <f>Nurse[[#This Row],[Total Nurse Staff Hours]]/Nurse[[#This Row],[MDS Census]]</f>
        <v>3.5385547576301621</v>
      </c>
      <c r="G193" s="4">
        <f>Nurse[[#This Row],[Total Direct Care Staff Hours]]/Nurse[[#This Row],[MDS Census]]</f>
        <v>3.2955677737881515</v>
      </c>
      <c r="H193" s="4">
        <f>Nurse[[#This Row],[Total RN Hours (w/ Admin, DON)]]/Nurse[[#This Row],[MDS Census]]</f>
        <v>0.55757854578096955</v>
      </c>
      <c r="I193" s="4">
        <f>Nurse[[#This Row],[RN Hours (excl. Admin, DON)]]/Nurse[[#This Row],[MDS Census]]</f>
        <v>0.31459156193895871</v>
      </c>
      <c r="J193" s="4">
        <f>SUM(Nurse[[#This Row],[RN Hours (excl. Admin, DON)]],Nurse[[#This Row],[RN Admin Hours]],Nurse[[#This Row],[RN DON Hours]],Nurse[[#This Row],[LPN Hours (excl. Admin)]],Nurse[[#This Row],[LPN Admin Hours]],Nurse[[#This Row],[CNA Hours]],Nurse[[#This Row],[NA TR Hours]],Nurse[[#This Row],[Med Aide/Tech Hours]])</f>
        <v>171.38913043478263</v>
      </c>
      <c r="K193" s="4">
        <f>SUM(Nurse[[#This Row],[RN Hours (excl. Admin, DON)]],Nurse[[#This Row],[LPN Hours (excl. Admin)]],Nurse[[#This Row],[CNA Hours]],Nurse[[#This Row],[NA TR Hours]],Nurse[[#This Row],[Med Aide/Tech Hours]])</f>
        <v>159.62010869565219</v>
      </c>
      <c r="L193" s="4">
        <f>SUM(Nurse[[#This Row],[RN Hours (excl. Admin, DON)]],Nurse[[#This Row],[RN Admin Hours]],Nurse[[#This Row],[RN DON Hours]])</f>
        <v>27.006195652173915</v>
      </c>
      <c r="M193" s="4">
        <v>15.237173913043478</v>
      </c>
      <c r="N193" s="4">
        <v>10.421195652173912</v>
      </c>
      <c r="O193" s="4">
        <v>1.3478260869565217</v>
      </c>
      <c r="P193" s="4">
        <f>SUM(Nurse[[#This Row],[LPN Hours (excl. Admin)]],Nurse[[#This Row],[LPN Admin Hours]])</f>
        <v>48.356521739130436</v>
      </c>
      <c r="Q193" s="4">
        <v>48.356521739130436</v>
      </c>
      <c r="R193" s="4">
        <v>0</v>
      </c>
      <c r="S193" s="4">
        <f>SUM(Nurse[[#This Row],[CNA Hours]],Nurse[[#This Row],[NA TR Hours]],Nurse[[#This Row],[Med Aide/Tech Hours]])</f>
        <v>96.026413043478271</v>
      </c>
      <c r="T193" s="4">
        <v>89.404130434782616</v>
      </c>
      <c r="U193" s="4">
        <v>6.6222826086956523</v>
      </c>
      <c r="V193" s="4">
        <v>0</v>
      </c>
      <c r="W1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15.847608695652172</v>
      </c>
      <c r="X193" s="4">
        <v>0</v>
      </c>
      <c r="Y193" s="4">
        <v>0</v>
      </c>
      <c r="Z193" s="4">
        <v>0</v>
      </c>
      <c r="AA193" s="4">
        <v>2.8809782608695653</v>
      </c>
      <c r="AB193" s="4">
        <v>0</v>
      </c>
      <c r="AC193" s="4">
        <v>12.966630434782607</v>
      </c>
      <c r="AD193" s="4">
        <v>0</v>
      </c>
      <c r="AE193" s="4">
        <v>0</v>
      </c>
      <c r="AF193" s="1">
        <v>445002</v>
      </c>
      <c r="AG193" s="1">
        <v>4</v>
      </c>
      <c r="AH193"/>
    </row>
    <row r="194" spans="1:34" x14ac:dyDescent="0.25">
      <c r="A194" t="s">
        <v>352</v>
      </c>
      <c r="B194" t="s">
        <v>24</v>
      </c>
      <c r="C194" t="s">
        <v>492</v>
      </c>
      <c r="D194" t="s">
        <v>434</v>
      </c>
      <c r="E194" s="4">
        <v>85.782608695652172</v>
      </c>
      <c r="F194" s="4">
        <f>Nurse[[#This Row],[Total Nurse Staff Hours]]/Nurse[[#This Row],[MDS Census]]</f>
        <v>4.5875532184490613</v>
      </c>
      <c r="G194" s="4">
        <f>Nurse[[#This Row],[Total Direct Care Staff Hours]]/Nurse[[#This Row],[MDS Census]]</f>
        <v>4.2749455144450064</v>
      </c>
      <c r="H194" s="4">
        <f>Nurse[[#This Row],[Total RN Hours (w/ Admin, DON)]]/Nurse[[#This Row],[MDS Census]]</f>
        <v>0.65150532184490617</v>
      </c>
      <c r="I194" s="4">
        <f>Nurse[[#This Row],[RN Hours (excl. Admin, DON)]]/Nurse[[#This Row],[MDS Census]]</f>
        <v>0.4284503294475418</v>
      </c>
      <c r="J194" s="4">
        <f>SUM(Nurse[[#This Row],[RN Hours (excl. Admin, DON)]],Nurse[[#This Row],[RN Admin Hours]],Nurse[[#This Row],[RN DON Hours]],Nurse[[#This Row],[LPN Hours (excl. Admin)]],Nurse[[#This Row],[LPN Admin Hours]],Nurse[[#This Row],[CNA Hours]],Nurse[[#This Row],[NA TR Hours]],Nurse[[#This Row],[Med Aide/Tech Hours]])</f>
        <v>393.53228260869554</v>
      </c>
      <c r="K194" s="4">
        <f>SUM(Nurse[[#This Row],[RN Hours (excl. Admin, DON)]],Nurse[[#This Row],[LPN Hours (excl. Admin)]],Nurse[[#This Row],[CNA Hours]],Nurse[[#This Row],[NA TR Hours]],Nurse[[#This Row],[Med Aide/Tech Hours]])</f>
        <v>366.71597826086946</v>
      </c>
      <c r="L194" s="4">
        <f>SUM(Nurse[[#This Row],[RN Hours (excl. Admin, DON)]],Nurse[[#This Row],[RN Admin Hours]],Nurse[[#This Row],[RN DON Hours]])</f>
        <v>55.887826086956515</v>
      </c>
      <c r="M194" s="4">
        <v>36.753586956521737</v>
      </c>
      <c r="N194" s="4">
        <v>14.12336956521739</v>
      </c>
      <c r="O194" s="4">
        <v>5.0108695652173916</v>
      </c>
      <c r="P194" s="4">
        <f>SUM(Nurse[[#This Row],[LPN Hours (excl. Admin)]],Nurse[[#This Row],[LPN Admin Hours]])</f>
        <v>78.943369565217381</v>
      </c>
      <c r="Q194" s="4">
        <v>71.261304347826083</v>
      </c>
      <c r="R194" s="4">
        <v>7.6820652173913047</v>
      </c>
      <c r="S194" s="4">
        <f>SUM(Nurse[[#This Row],[CNA Hours]],Nurse[[#This Row],[NA TR Hours]],Nurse[[#This Row],[Med Aide/Tech Hours]])</f>
        <v>258.70108695652164</v>
      </c>
      <c r="T194" s="4">
        <v>258.70108695652164</v>
      </c>
      <c r="U194" s="4">
        <v>0</v>
      </c>
      <c r="V194" s="4">
        <v>0</v>
      </c>
      <c r="W1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96.345000000000013</v>
      </c>
      <c r="X194" s="4">
        <v>0</v>
      </c>
      <c r="Y194" s="4">
        <v>0</v>
      </c>
      <c r="Z194" s="4">
        <v>0</v>
      </c>
      <c r="AA194" s="4">
        <v>11.11326086956522</v>
      </c>
      <c r="AB194" s="4">
        <v>0</v>
      </c>
      <c r="AC194" s="4">
        <v>85.231739130434789</v>
      </c>
      <c r="AD194" s="4">
        <v>0</v>
      </c>
      <c r="AE194" s="4">
        <v>0</v>
      </c>
      <c r="AF194" s="1">
        <v>445101</v>
      </c>
      <c r="AG194" s="1">
        <v>4</v>
      </c>
      <c r="AH194"/>
    </row>
    <row r="195" spans="1:34" x14ac:dyDescent="0.25">
      <c r="A195" t="s">
        <v>352</v>
      </c>
      <c r="B195" t="s">
        <v>35</v>
      </c>
      <c r="C195" t="s">
        <v>507</v>
      </c>
      <c r="D195" t="s">
        <v>373</v>
      </c>
      <c r="E195" s="4">
        <v>56.032608695652172</v>
      </c>
      <c r="F195" s="4">
        <f>Nurse[[#This Row],[Total Nurse Staff Hours]]/Nurse[[#This Row],[MDS Census]]</f>
        <v>3.8709990300678951</v>
      </c>
      <c r="G195" s="4">
        <f>Nurse[[#This Row],[Total Direct Care Staff Hours]]/Nurse[[#This Row],[MDS Census]]</f>
        <v>3.5841416100872938</v>
      </c>
      <c r="H195" s="4">
        <f>Nurse[[#This Row],[Total RN Hours (w/ Admin, DON)]]/Nurse[[#This Row],[MDS Census]]</f>
        <v>0.66857419980601351</v>
      </c>
      <c r="I195" s="4">
        <f>Nurse[[#This Row],[RN Hours (excl. Admin, DON)]]/Nurse[[#This Row],[MDS Census]]</f>
        <v>0.38171677982541224</v>
      </c>
      <c r="J195" s="4">
        <f>SUM(Nurse[[#This Row],[RN Hours (excl. Admin, DON)]],Nurse[[#This Row],[RN Admin Hours]],Nurse[[#This Row],[RN DON Hours]],Nurse[[#This Row],[LPN Hours (excl. Admin)]],Nurse[[#This Row],[LPN Admin Hours]],Nurse[[#This Row],[CNA Hours]],Nurse[[#This Row],[NA TR Hours]],Nurse[[#This Row],[Med Aide/Tech Hours]])</f>
        <v>216.90217391304347</v>
      </c>
      <c r="K195" s="4">
        <f>SUM(Nurse[[#This Row],[RN Hours (excl. Admin, DON)]],Nurse[[#This Row],[LPN Hours (excl. Admin)]],Nurse[[#This Row],[CNA Hours]],Nurse[[#This Row],[NA TR Hours]],Nurse[[#This Row],[Med Aide/Tech Hours]])</f>
        <v>200.82880434782606</v>
      </c>
      <c r="L195" s="4">
        <f>SUM(Nurse[[#This Row],[RN Hours (excl. Admin, DON)]],Nurse[[#This Row],[RN Admin Hours]],Nurse[[#This Row],[RN DON Hours]])</f>
        <v>37.461956521739125</v>
      </c>
      <c r="M195" s="4">
        <v>21.388586956521738</v>
      </c>
      <c r="N195" s="4">
        <v>11.160326086956522</v>
      </c>
      <c r="O195" s="4">
        <v>4.9130434782608692</v>
      </c>
      <c r="P195" s="4">
        <f>SUM(Nurse[[#This Row],[LPN Hours (excl. Admin)]],Nurse[[#This Row],[LPN Admin Hours]])</f>
        <v>60.834239130434781</v>
      </c>
      <c r="Q195" s="4">
        <v>60.834239130434781</v>
      </c>
      <c r="R195" s="4">
        <v>0</v>
      </c>
      <c r="S195" s="4">
        <f>SUM(Nurse[[#This Row],[CNA Hours]],Nurse[[#This Row],[NA TR Hours]],Nurse[[#This Row],[Med Aide/Tech Hours]])</f>
        <v>118.60597826086956</v>
      </c>
      <c r="T195" s="4">
        <v>84.831521739130437</v>
      </c>
      <c r="U195" s="4">
        <v>33.774456521739133</v>
      </c>
      <c r="V195" s="4">
        <v>0</v>
      </c>
      <c r="W1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5" s="4">
        <v>0</v>
      </c>
      <c r="Y195" s="4">
        <v>0</v>
      </c>
      <c r="Z195" s="4">
        <v>0</v>
      </c>
      <c r="AA195" s="4">
        <v>0</v>
      </c>
      <c r="AB195" s="4">
        <v>0</v>
      </c>
      <c r="AC195" s="4">
        <v>0</v>
      </c>
      <c r="AD195" s="4">
        <v>0</v>
      </c>
      <c r="AE195" s="4">
        <v>0</v>
      </c>
      <c r="AF195" s="1">
        <v>445117</v>
      </c>
      <c r="AG195" s="1">
        <v>4</v>
      </c>
      <c r="AH195"/>
    </row>
    <row r="196" spans="1:34" x14ac:dyDescent="0.25">
      <c r="A196" t="s">
        <v>352</v>
      </c>
      <c r="B196" t="s">
        <v>39</v>
      </c>
      <c r="C196" t="s">
        <v>495</v>
      </c>
      <c r="D196" t="s">
        <v>435</v>
      </c>
      <c r="E196" s="4">
        <v>94.543478260869563</v>
      </c>
      <c r="F196" s="4">
        <f>Nurse[[#This Row],[Total Nurse Staff Hours]]/Nurse[[#This Row],[MDS Census]]</f>
        <v>3.8594274545872613</v>
      </c>
      <c r="G196" s="4">
        <f>Nurse[[#This Row],[Total Direct Care Staff Hours]]/Nurse[[#This Row],[MDS Census]]</f>
        <v>3.6602149919521731</v>
      </c>
      <c r="H196" s="4">
        <f>Nurse[[#This Row],[Total RN Hours (w/ Admin, DON)]]/Nurse[[#This Row],[MDS Census]]</f>
        <v>0.56648080018395042</v>
      </c>
      <c r="I196" s="4">
        <f>Nurse[[#This Row],[RN Hours (excl. Admin, DON)]]/Nurse[[#This Row],[MDS Census]]</f>
        <v>0.41337088985973791</v>
      </c>
      <c r="J196" s="4">
        <f>SUM(Nurse[[#This Row],[RN Hours (excl. Admin, DON)]],Nurse[[#This Row],[RN Admin Hours]],Nurse[[#This Row],[RN DON Hours]],Nurse[[#This Row],[LPN Hours (excl. Admin)]],Nurse[[#This Row],[LPN Admin Hours]],Nurse[[#This Row],[CNA Hours]],Nurse[[#This Row],[NA TR Hours]],Nurse[[#This Row],[Med Aide/Tech Hours]])</f>
        <v>364.88369565217391</v>
      </c>
      <c r="K196" s="4">
        <f>SUM(Nurse[[#This Row],[RN Hours (excl. Admin, DON)]],Nurse[[#This Row],[LPN Hours (excl. Admin)]],Nurse[[#This Row],[CNA Hours]],Nurse[[#This Row],[NA TR Hours]],Nurse[[#This Row],[Med Aide/Tech Hours]])</f>
        <v>346.04945652173916</v>
      </c>
      <c r="L196" s="4">
        <f>SUM(Nurse[[#This Row],[RN Hours (excl. Admin, DON)]],Nurse[[#This Row],[RN Admin Hours]],Nurse[[#This Row],[RN DON Hours]])</f>
        <v>53.557065217391312</v>
      </c>
      <c r="M196" s="4">
        <v>39.081521739130437</v>
      </c>
      <c r="N196" s="4">
        <v>9.258152173913043</v>
      </c>
      <c r="O196" s="4">
        <v>5.2173913043478262</v>
      </c>
      <c r="P196" s="4">
        <f>SUM(Nurse[[#This Row],[LPN Hours (excl. Admin)]],Nurse[[#This Row],[LPN Admin Hours]])</f>
        <v>79.798913043478251</v>
      </c>
      <c r="Q196" s="4">
        <v>75.440217391304344</v>
      </c>
      <c r="R196" s="4">
        <v>4.3586956521739131</v>
      </c>
      <c r="S196" s="4">
        <f>SUM(Nurse[[#This Row],[CNA Hours]],Nurse[[#This Row],[NA TR Hours]],Nurse[[#This Row],[Med Aide/Tech Hours]])</f>
        <v>231.52771739130435</v>
      </c>
      <c r="T196" s="4">
        <v>152.82119565217391</v>
      </c>
      <c r="U196" s="4">
        <v>78.706521739130437</v>
      </c>
      <c r="V196" s="4">
        <v>0</v>
      </c>
      <c r="W1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14.263586956521738</v>
      </c>
      <c r="X196" s="4">
        <v>0</v>
      </c>
      <c r="Y196" s="4">
        <v>0</v>
      </c>
      <c r="Z196" s="4">
        <v>0</v>
      </c>
      <c r="AA196" s="4">
        <v>0</v>
      </c>
      <c r="AB196" s="4">
        <v>0</v>
      </c>
      <c r="AC196" s="4">
        <v>14.263586956521738</v>
      </c>
      <c r="AD196" s="4">
        <v>0</v>
      </c>
      <c r="AE196" s="4">
        <v>0</v>
      </c>
      <c r="AF196" s="1">
        <v>445126</v>
      </c>
      <c r="AG196" s="1">
        <v>4</v>
      </c>
      <c r="AH196"/>
    </row>
    <row r="197" spans="1:34" x14ac:dyDescent="0.25">
      <c r="A197" t="s">
        <v>352</v>
      </c>
      <c r="B197" t="s">
        <v>34</v>
      </c>
      <c r="C197" t="s">
        <v>549</v>
      </c>
      <c r="D197" t="s">
        <v>378</v>
      </c>
      <c r="E197" s="4">
        <v>82.293478260869563</v>
      </c>
      <c r="F197" s="4">
        <f>Nurse[[#This Row],[Total Nurse Staff Hours]]/Nurse[[#This Row],[MDS Census]]</f>
        <v>3.6493765684850086</v>
      </c>
      <c r="G197" s="4">
        <f>Nurse[[#This Row],[Total Direct Care Staff Hours]]/Nurse[[#This Row],[MDS Census]]</f>
        <v>3.3051987848368776</v>
      </c>
      <c r="H197" s="4">
        <f>Nurse[[#This Row],[Total RN Hours (w/ Admin, DON)]]/Nurse[[#This Row],[MDS Census]]</f>
        <v>0.5859001452912429</v>
      </c>
      <c r="I197" s="4">
        <f>Nurse[[#This Row],[RN Hours (excl. Admin, DON)]]/Nurse[[#This Row],[MDS Census]]</f>
        <v>0.31584334962356364</v>
      </c>
      <c r="J197" s="4">
        <f>SUM(Nurse[[#This Row],[RN Hours (excl. Admin, DON)]],Nurse[[#This Row],[RN Admin Hours]],Nurse[[#This Row],[RN DON Hours]],Nurse[[#This Row],[LPN Hours (excl. Admin)]],Nurse[[#This Row],[LPN Admin Hours]],Nurse[[#This Row],[CNA Hours]],Nurse[[#This Row],[NA TR Hours]],Nurse[[#This Row],[Med Aide/Tech Hours]])</f>
        <v>300.31989130434783</v>
      </c>
      <c r="K197" s="4">
        <f>SUM(Nurse[[#This Row],[RN Hours (excl. Admin, DON)]],Nurse[[#This Row],[LPN Hours (excl. Admin)]],Nurse[[#This Row],[CNA Hours]],Nurse[[#This Row],[NA TR Hours]],Nurse[[#This Row],[Med Aide/Tech Hours]])</f>
        <v>271.99630434782608</v>
      </c>
      <c r="L197" s="4">
        <f>SUM(Nurse[[#This Row],[RN Hours (excl. Admin, DON)]],Nurse[[#This Row],[RN Admin Hours]],Nurse[[#This Row],[RN DON Hours]])</f>
        <v>48.215760869565216</v>
      </c>
      <c r="M197" s="4">
        <v>25.991847826086957</v>
      </c>
      <c r="N197" s="4">
        <v>17.05</v>
      </c>
      <c r="O197" s="4">
        <v>5.1739130434782608</v>
      </c>
      <c r="P197" s="4">
        <f>SUM(Nurse[[#This Row],[LPN Hours (excl. Admin)]],Nurse[[#This Row],[LPN Admin Hours]])</f>
        <v>83.306086956521725</v>
      </c>
      <c r="Q197" s="4">
        <v>77.20641304347825</v>
      </c>
      <c r="R197" s="4">
        <v>6.0996739130434792</v>
      </c>
      <c r="S197" s="4">
        <f>SUM(Nurse[[#This Row],[CNA Hours]],Nurse[[#This Row],[NA TR Hours]],Nurse[[#This Row],[Med Aide/Tech Hours]])</f>
        <v>168.79804347826087</v>
      </c>
      <c r="T197" s="4">
        <v>109.93934782608694</v>
      </c>
      <c r="U197" s="4">
        <v>58.858695652173914</v>
      </c>
      <c r="V197" s="4">
        <v>0</v>
      </c>
      <c r="W1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18.096847826086954</v>
      </c>
      <c r="X197" s="4">
        <v>0.125</v>
      </c>
      <c r="Y197" s="4">
        <v>0</v>
      </c>
      <c r="Z197" s="4">
        <v>0</v>
      </c>
      <c r="AA197" s="4">
        <v>8.1466304347826082</v>
      </c>
      <c r="AB197" s="4">
        <v>0</v>
      </c>
      <c r="AC197" s="4">
        <v>9.8252173913043457</v>
      </c>
      <c r="AD197" s="4">
        <v>0</v>
      </c>
      <c r="AE197" s="4">
        <v>0</v>
      </c>
      <c r="AF197" s="1">
        <v>445116</v>
      </c>
      <c r="AG197" s="1">
        <v>4</v>
      </c>
      <c r="AH197"/>
    </row>
    <row r="198" spans="1:34" x14ac:dyDescent="0.25">
      <c r="A198" t="s">
        <v>352</v>
      </c>
      <c r="B198" t="s">
        <v>36</v>
      </c>
      <c r="C198" t="s">
        <v>534</v>
      </c>
      <c r="D198" t="s">
        <v>377</v>
      </c>
      <c r="E198" s="4">
        <v>70.706521739130437</v>
      </c>
      <c r="F198" s="4">
        <f>Nurse[[#This Row],[Total Nurse Staff Hours]]/Nurse[[#This Row],[MDS Census]]</f>
        <v>3.7598308993082248</v>
      </c>
      <c r="G198" s="4">
        <f>Nurse[[#This Row],[Total Direct Care Staff Hours]]/Nurse[[#This Row],[MDS Census]]</f>
        <v>3.5409223674096846</v>
      </c>
      <c r="H198" s="4">
        <f>Nurse[[#This Row],[Total RN Hours (w/ Admin, DON)]]/Nurse[[#This Row],[MDS Census]]</f>
        <v>0.81851806302843966</v>
      </c>
      <c r="I198" s="4">
        <f>Nurse[[#This Row],[RN Hours (excl. Admin, DON)]]/Nurse[[#This Row],[MDS Census]]</f>
        <v>0.59960953112990012</v>
      </c>
      <c r="J198" s="4">
        <f>SUM(Nurse[[#This Row],[RN Hours (excl. Admin, DON)]],Nurse[[#This Row],[RN Admin Hours]],Nurse[[#This Row],[RN DON Hours]],Nurse[[#This Row],[LPN Hours (excl. Admin)]],Nurse[[#This Row],[LPN Admin Hours]],Nurse[[#This Row],[CNA Hours]],Nurse[[#This Row],[NA TR Hours]],Nurse[[#This Row],[Med Aide/Tech Hours]])</f>
        <v>265.84456521739133</v>
      </c>
      <c r="K198" s="4">
        <f>SUM(Nurse[[#This Row],[RN Hours (excl. Admin, DON)]],Nurse[[#This Row],[LPN Hours (excl. Admin)]],Nurse[[#This Row],[CNA Hours]],Nurse[[#This Row],[NA TR Hours]],Nurse[[#This Row],[Med Aide/Tech Hours]])</f>
        <v>250.36630434782609</v>
      </c>
      <c r="L198" s="4">
        <f>SUM(Nurse[[#This Row],[RN Hours (excl. Admin, DON)]],Nurse[[#This Row],[RN Admin Hours]],Nurse[[#This Row],[RN DON Hours]])</f>
        <v>57.874565217391307</v>
      </c>
      <c r="M198" s="4">
        <v>42.396304347826089</v>
      </c>
      <c r="N198" s="4">
        <v>10.347826086956522</v>
      </c>
      <c r="O198" s="4">
        <v>5.1304347826086953</v>
      </c>
      <c r="P198" s="4">
        <f>SUM(Nurse[[#This Row],[LPN Hours (excl. Admin)]],Nurse[[#This Row],[LPN Admin Hours]])</f>
        <v>70.135217391304352</v>
      </c>
      <c r="Q198" s="4">
        <v>70.135217391304352</v>
      </c>
      <c r="R198" s="4">
        <v>0</v>
      </c>
      <c r="S198" s="4">
        <f>SUM(Nurse[[#This Row],[CNA Hours]],Nurse[[#This Row],[NA TR Hours]],Nurse[[#This Row],[Med Aide/Tech Hours]])</f>
        <v>137.83478260869566</v>
      </c>
      <c r="T198" s="4">
        <v>107.04130434782608</v>
      </c>
      <c r="U198" s="4">
        <v>30.793478260869566</v>
      </c>
      <c r="V198" s="4">
        <v>0</v>
      </c>
      <c r="W1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7.3369565217391311E-2</v>
      </c>
      <c r="X198" s="4">
        <v>0</v>
      </c>
      <c r="Y198" s="4">
        <v>0</v>
      </c>
      <c r="Z198" s="4">
        <v>0</v>
      </c>
      <c r="AA198" s="4">
        <v>0</v>
      </c>
      <c r="AB198" s="4">
        <v>0</v>
      </c>
      <c r="AC198" s="4">
        <v>7.3369565217391311E-2</v>
      </c>
      <c r="AD198" s="4">
        <v>0</v>
      </c>
      <c r="AE198" s="4">
        <v>0</v>
      </c>
      <c r="AF198" s="1">
        <v>445119</v>
      </c>
      <c r="AG198" s="1">
        <v>4</v>
      </c>
      <c r="AH198"/>
    </row>
    <row r="199" spans="1:34" x14ac:dyDescent="0.25">
      <c r="A199" t="s">
        <v>352</v>
      </c>
      <c r="B199" t="s">
        <v>43</v>
      </c>
      <c r="C199" t="s">
        <v>490</v>
      </c>
      <c r="D199" t="s">
        <v>384</v>
      </c>
      <c r="E199" s="4">
        <v>88.434782608695656</v>
      </c>
      <c r="F199" s="4">
        <f>Nurse[[#This Row],[Total Nurse Staff Hours]]/Nurse[[#This Row],[MDS Census]]</f>
        <v>3.9764048672566359</v>
      </c>
      <c r="G199" s="4">
        <f>Nurse[[#This Row],[Total Direct Care Staff Hours]]/Nurse[[#This Row],[MDS Census]]</f>
        <v>3.7951118485742366</v>
      </c>
      <c r="H199" s="4">
        <f>Nurse[[#This Row],[Total RN Hours (w/ Admin, DON)]]/Nurse[[#This Row],[MDS Census]]</f>
        <v>0.49874016715830871</v>
      </c>
      <c r="I199" s="4">
        <f>Nurse[[#This Row],[RN Hours (excl. Admin, DON)]]/Nurse[[#This Row],[MDS Census]]</f>
        <v>0.31744714847590949</v>
      </c>
      <c r="J199" s="4">
        <f>SUM(Nurse[[#This Row],[RN Hours (excl. Admin, DON)]],Nurse[[#This Row],[RN Admin Hours]],Nurse[[#This Row],[RN DON Hours]],Nurse[[#This Row],[LPN Hours (excl. Admin)]],Nurse[[#This Row],[LPN Admin Hours]],Nurse[[#This Row],[CNA Hours]],Nurse[[#This Row],[NA TR Hours]],Nurse[[#This Row],[Med Aide/Tech Hours]])</f>
        <v>351.65249999999992</v>
      </c>
      <c r="K199" s="4">
        <f>SUM(Nurse[[#This Row],[RN Hours (excl. Admin, DON)]],Nurse[[#This Row],[LPN Hours (excl. Admin)]],Nurse[[#This Row],[CNA Hours]],Nurse[[#This Row],[NA TR Hours]],Nurse[[#This Row],[Med Aide/Tech Hours]])</f>
        <v>335.61989130434773</v>
      </c>
      <c r="L199" s="4">
        <f>SUM(Nurse[[#This Row],[RN Hours (excl. Admin, DON)]],Nurse[[#This Row],[RN Admin Hours]],Nurse[[#This Row],[RN DON Hours]])</f>
        <v>44.105978260869563</v>
      </c>
      <c r="M199" s="4">
        <v>28.073369565217391</v>
      </c>
      <c r="N199" s="4">
        <v>10.608695652173912</v>
      </c>
      <c r="O199" s="4">
        <v>5.4239130434782608</v>
      </c>
      <c r="P199" s="4">
        <f>SUM(Nurse[[#This Row],[LPN Hours (excl. Admin)]],Nurse[[#This Row],[LPN Admin Hours]])</f>
        <v>113.97706521739126</v>
      </c>
      <c r="Q199" s="4">
        <v>113.97706521739126</v>
      </c>
      <c r="R199" s="4">
        <v>0</v>
      </c>
      <c r="S199" s="4">
        <f>SUM(Nurse[[#This Row],[CNA Hours]],Nurse[[#This Row],[NA TR Hours]],Nurse[[#This Row],[Med Aide/Tech Hours]])</f>
        <v>193.56945652173911</v>
      </c>
      <c r="T199" s="4">
        <v>121.89554347826085</v>
      </c>
      <c r="U199" s="4">
        <v>71.673913043478265</v>
      </c>
      <c r="V199" s="4">
        <v>0</v>
      </c>
      <c r="W1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51.145760869565223</v>
      </c>
      <c r="X199" s="4">
        <v>0.76902173913043481</v>
      </c>
      <c r="Y199" s="4">
        <v>0</v>
      </c>
      <c r="Z199" s="4">
        <v>0</v>
      </c>
      <c r="AA199" s="4">
        <v>16.496086956521744</v>
      </c>
      <c r="AB199" s="4">
        <v>0</v>
      </c>
      <c r="AC199" s="4">
        <v>33.880652173913042</v>
      </c>
      <c r="AD199" s="4">
        <v>0</v>
      </c>
      <c r="AE199" s="4">
        <v>0</v>
      </c>
      <c r="AF199" s="1">
        <v>445130</v>
      </c>
      <c r="AG199" s="1">
        <v>4</v>
      </c>
      <c r="AH199"/>
    </row>
    <row r="200" spans="1:34" x14ac:dyDescent="0.25">
      <c r="A200" t="s">
        <v>352</v>
      </c>
      <c r="B200" t="s">
        <v>20</v>
      </c>
      <c r="C200" t="s">
        <v>479</v>
      </c>
      <c r="D200" t="s">
        <v>420</v>
      </c>
      <c r="E200" s="4">
        <v>89.152173913043484</v>
      </c>
      <c r="F200" s="4">
        <f>Nurse[[#This Row],[Total Nurse Staff Hours]]/Nurse[[#This Row],[MDS Census]]</f>
        <v>4.4157888319921961</v>
      </c>
      <c r="G200" s="4">
        <f>Nurse[[#This Row],[Total Direct Care Staff Hours]]/Nurse[[#This Row],[MDS Census]]</f>
        <v>4.1890453547915136</v>
      </c>
      <c r="H200" s="4">
        <f>Nurse[[#This Row],[Total RN Hours (w/ Admin, DON)]]/Nurse[[#This Row],[MDS Census]]</f>
        <v>0.38306022921238719</v>
      </c>
      <c r="I200" s="4">
        <f>Nurse[[#This Row],[RN Hours (excl. Admin, DON)]]/Nurse[[#This Row],[MDS Census]]</f>
        <v>0.21554011216776395</v>
      </c>
      <c r="J200" s="4">
        <f>SUM(Nurse[[#This Row],[RN Hours (excl. Admin, DON)]],Nurse[[#This Row],[RN Admin Hours]],Nurse[[#This Row],[RN DON Hours]],Nurse[[#This Row],[LPN Hours (excl. Admin)]],Nurse[[#This Row],[LPN Admin Hours]],Nurse[[#This Row],[CNA Hours]],Nurse[[#This Row],[NA TR Hours]],Nurse[[#This Row],[Med Aide/Tech Hours]])</f>
        <v>393.67717391304342</v>
      </c>
      <c r="K200" s="4">
        <f>SUM(Nurse[[#This Row],[RN Hours (excl. Admin, DON)]],Nurse[[#This Row],[LPN Hours (excl. Admin)]],Nurse[[#This Row],[CNA Hours]],Nurse[[#This Row],[NA TR Hours]],Nurse[[#This Row],[Med Aide/Tech Hours]])</f>
        <v>373.46249999999998</v>
      </c>
      <c r="L200" s="4">
        <f>SUM(Nurse[[#This Row],[RN Hours (excl. Admin, DON)]],Nurse[[#This Row],[RN Admin Hours]],Nurse[[#This Row],[RN DON Hours]])</f>
        <v>34.150652173913045</v>
      </c>
      <c r="M200" s="4">
        <v>19.215869565217393</v>
      </c>
      <c r="N200" s="4">
        <v>10.108695652173912</v>
      </c>
      <c r="O200" s="4">
        <v>4.8260869565217392</v>
      </c>
      <c r="P200" s="4">
        <f>SUM(Nurse[[#This Row],[LPN Hours (excl. Admin)]],Nurse[[#This Row],[LPN Admin Hours]])</f>
        <v>130.80586956521739</v>
      </c>
      <c r="Q200" s="4">
        <v>125.52597826086956</v>
      </c>
      <c r="R200" s="4">
        <v>5.2798913043478262</v>
      </c>
      <c r="S200" s="4">
        <f>SUM(Nurse[[#This Row],[CNA Hours]],Nurse[[#This Row],[NA TR Hours]],Nurse[[#This Row],[Med Aide/Tech Hours]])</f>
        <v>228.72065217391304</v>
      </c>
      <c r="T200" s="4">
        <v>166.3157608695652</v>
      </c>
      <c r="U200" s="4">
        <v>62.404891304347828</v>
      </c>
      <c r="V200" s="4">
        <v>0</v>
      </c>
      <c r="W2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63.999782608695625</v>
      </c>
      <c r="X200" s="4">
        <v>5.2158695652173916</v>
      </c>
      <c r="Y200" s="4">
        <v>0</v>
      </c>
      <c r="Z200" s="4">
        <v>0</v>
      </c>
      <c r="AA200" s="4">
        <v>3.1645652173913041</v>
      </c>
      <c r="AB200" s="4">
        <v>0</v>
      </c>
      <c r="AC200" s="4">
        <v>55.61934782608693</v>
      </c>
      <c r="AD200" s="4">
        <v>0</v>
      </c>
      <c r="AE200" s="4">
        <v>0</v>
      </c>
      <c r="AF200" s="1">
        <v>445088</v>
      </c>
      <c r="AG200" s="1">
        <v>4</v>
      </c>
      <c r="AH200"/>
    </row>
    <row r="201" spans="1:34" x14ac:dyDescent="0.25">
      <c r="A201" t="s">
        <v>352</v>
      </c>
      <c r="B201" t="s">
        <v>285</v>
      </c>
      <c r="C201" t="s">
        <v>561</v>
      </c>
      <c r="D201" t="s">
        <v>367</v>
      </c>
      <c r="E201" s="4">
        <v>85.619565217391298</v>
      </c>
      <c r="F201" s="4">
        <f>Nurse[[#This Row],[Total Nurse Staff Hours]]/Nurse[[#This Row],[MDS Census]]</f>
        <v>3.8421619906055615</v>
      </c>
      <c r="G201" s="4">
        <f>Nurse[[#This Row],[Total Direct Care Staff Hours]]/Nurse[[#This Row],[MDS Census]]</f>
        <v>3.6571296178748267</v>
      </c>
      <c r="H201" s="4">
        <f>Nurse[[#This Row],[Total RN Hours (w/ Admin, DON)]]/Nurse[[#This Row],[MDS Census]]</f>
        <v>0.31209597562523805</v>
      </c>
      <c r="I201" s="4">
        <f>Nurse[[#This Row],[RN Hours (excl. Admin, DON)]]/Nurse[[#This Row],[MDS Census]]</f>
        <v>0.19225339596293006</v>
      </c>
      <c r="J201" s="4">
        <f>SUM(Nurse[[#This Row],[RN Hours (excl. Admin, DON)]],Nurse[[#This Row],[RN Admin Hours]],Nurse[[#This Row],[RN DON Hours]],Nurse[[#This Row],[LPN Hours (excl. Admin)]],Nurse[[#This Row],[LPN Admin Hours]],Nurse[[#This Row],[CNA Hours]],Nurse[[#This Row],[NA TR Hours]],Nurse[[#This Row],[Med Aide/Tech Hours]])</f>
        <v>328.96423913043486</v>
      </c>
      <c r="K201" s="4">
        <f>SUM(Nurse[[#This Row],[RN Hours (excl. Admin, DON)]],Nurse[[#This Row],[LPN Hours (excl. Admin)]],Nurse[[#This Row],[CNA Hours]],Nurse[[#This Row],[NA TR Hours]],Nurse[[#This Row],[Med Aide/Tech Hours]])</f>
        <v>313.12184782608705</v>
      </c>
      <c r="L201" s="4">
        <f>SUM(Nurse[[#This Row],[RN Hours (excl. Admin, DON)]],Nurse[[#This Row],[RN Admin Hours]],Nurse[[#This Row],[RN DON Hours]])</f>
        <v>26.721521739130434</v>
      </c>
      <c r="M201" s="4">
        <v>16.460652173913044</v>
      </c>
      <c r="N201" s="4">
        <v>5.2173913043478262</v>
      </c>
      <c r="O201" s="4">
        <v>5.0434782608695654</v>
      </c>
      <c r="P201" s="4">
        <f>SUM(Nurse[[#This Row],[LPN Hours (excl. Admin)]],Nurse[[#This Row],[LPN Admin Hours]])</f>
        <v>128.42402173913041</v>
      </c>
      <c r="Q201" s="4">
        <v>122.84249999999999</v>
      </c>
      <c r="R201" s="4">
        <v>5.5815217391304346</v>
      </c>
      <c r="S201" s="4">
        <f>SUM(Nurse[[#This Row],[CNA Hours]],Nurse[[#This Row],[NA TR Hours]],Nurse[[#This Row],[Med Aide/Tech Hours]])</f>
        <v>173.818695652174</v>
      </c>
      <c r="T201" s="4">
        <v>139.96271739130444</v>
      </c>
      <c r="U201" s="4">
        <v>33.855978260869563</v>
      </c>
      <c r="V201" s="4">
        <v>0</v>
      </c>
      <c r="W2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42.443043478260876</v>
      </c>
      <c r="X201" s="4">
        <v>0</v>
      </c>
      <c r="Y201" s="4">
        <v>0</v>
      </c>
      <c r="Z201" s="4">
        <v>0</v>
      </c>
      <c r="AA201" s="4">
        <v>10.442282608695653</v>
      </c>
      <c r="AB201" s="4">
        <v>0</v>
      </c>
      <c r="AC201" s="4">
        <v>32.000760869565219</v>
      </c>
      <c r="AD201" s="4">
        <v>0</v>
      </c>
      <c r="AE201" s="4">
        <v>0</v>
      </c>
      <c r="AF201" s="1">
        <v>445515</v>
      </c>
      <c r="AG201" s="1">
        <v>4</v>
      </c>
      <c r="AH201"/>
    </row>
    <row r="202" spans="1:34" x14ac:dyDescent="0.25">
      <c r="A202" t="s">
        <v>352</v>
      </c>
      <c r="B202" t="s">
        <v>251</v>
      </c>
      <c r="C202" t="s">
        <v>508</v>
      </c>
      <c r="D202" t="s">
        <v>405</v>
      </c>
      <c r="E202" s="4">
        <v>93.086956521739125</v>
      </c>
      <c r="F202" s="4">
        <f>Nurse[[#This Row],[Total Nurse Staff Hours]]/Nurse[[#This Row],[MDS Census]]</f>
        <v>5.3888755254553935</v>
      </c>
      <c r="G202" s="4">
        <f>Nurse[[#This Row],[Total Direct Care Staff Hours]]/Nurse[[#This Row],[MDS Census]]</f>
        <v>5.1476331153666504</v>
      </c>
      <c r="H202" s="4">
        <f>Nurse[[#This Row],[Total RN Hours (w/ Admin, DON)]]/Nurse[[#This Row],[MDS Census]]</f>
        <v>1.0407309668379261</v>
      </c>
      <c r="I202" s="4">
        <f>Nurse[[#This Row],[RN Hours (excl. Admin, DON)]]/Nurse[[#This Row],[MDS Census]]</f>
        <v>0.8681772536198038</v>
      </c>
      <c r="J202" s="4">
        <f>SUM(Nurse[[#This Row],[RN Hours (excl. Admin, DON)]],Nurse[[#This Row],[RN Admin Hours]],Nurse[[#This Row],[RN DON Hours]],Nurse[[#This Row],[LPN Hours (excl. Admin)]],Nurse[[#This Row],[LPN Admin Hours]],Nurse[[#This Row],[CNA Hours]],Nurse[[#This Row],[NA TR Hours]],Nurse[[#This Row],[Med Aide/Tech Hours]])</f>
        <v>501.63402173913033</v>
      </c>
      <c r="K202" s="4">
        <f>SUM(Nurse[[#This Row],[RN Hours (excl. Admin, DON)]],Nurse[[#This Row],[LPN Hours (excl. Admin)]],Nurse[[#This Row],[CNA Hours]],Nurse[[#This Row],[NA TR Hours]],Nurse[[#This Row],[Med Aide/Tech Hours]])</f>
        <v>479.1774999999999</v>
      </c>
      <c r="L202" s="4">
        <f>SUM(Nurse[[#This Row],[RN Hours (excl. Admin, DON)]],Nurse[[#This Row],[RN Admin Hours]],Nurse[[#This Row],[RN DON Hours]])</f>
        <v>96.878478260869556</v>
      </c>
      <c r="M202" s="4">
        <v>80.815978260869556</v>
      </c>
      <c r="N202" s="4">
        <v>11.095108695652174</v>
      </c>
      <c r="O202" s="4">
        <v>4.9673913043478262</v>
      </c>
      <c r="P202" s="4">
        <f>SUM(Nurse[[#This Row],[LPN Hours (excl. Admin)]],Nurse[[#This Row],[LPN Admin Hours]])</f>
        <v>147.41423913043479</v>
      </c>
      <c r="Q202" s="4">
        <v>141.02021739130436</v>
      </c>
      <c r="R202" s="4">
        <v>6.3940217391304346</v>
      </c>
      <c r="S202" s="4">
        <f>SUM(Nurse[[#This Row],[CNA Hours]],Nurse[[#This Row],[NA TR Hours]],Nurse[[#This Row],[Med Aide/Tech Hours]])</f>
        <v>257.341304347826</v>
      </c>
      <c r="T202" s="4">
        <v>251.48804347826081</v>
      </c>
      <c r="U202" s="4">
        <v>5.8532608695652177</v>
      </c>
      <c r="V202" s="4">
        <v>0</v>
      </c>
      <c r="W2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186.20586956521734</v>
      </c>
      <c r="X202" s="4">
        <v>3.4301086956521738</v>
      </c>
      <c r="Y202" s="4">
        <v>0</v>
      </c>
      <c r="Z202" s="4">
        <v>0</v>
      </c>
      <c r="AA202" s="4">
        <v>60.039239130434787</v>
      </c>
      <c r="AB202" s="4">
        <v>0</v>
      </c>
      <c r="AC202" s="4">
        <v>122.73652173913038</v>
      </c>
      <c r="AD202" s="4">
        <v>0</v>
      </c>
      <c r="AE202" s="4">
        <v>0</v>
      </c>
      <c r="AF202" s="1">
        <v>445475</v>
      </c>
      <c r="AG202" s="1">
        <v>4</v>
      </c>
      <c r="AH202"/>
    </row>
    <row r="203" spans="1:34" x14ac:dyDescent="0.25">
      <c r="A203" t="s">
        <v>352</v>
      </c>
      <c r="B203" t="s">
        <v>295</v>
      </c>
      <c r="C203" t="s">
        <v>468</v>
      </c>
      <c r="D203" t="s">
        <v>423</v>
      </c>
      <c r="E203" s="4">
        <v>75.228260869565219</v>
      </c>
      <c r="F203" s="4">
        <f>Nurse[[#This Row],[Total Nurse Staff Hours]]/Nurse[[#This Row],[MDS Census]]</f>
        <v>4.3116240427683863</v>
      </c>
      <c r="G203" s="4">
        <f>Nurse[[#This Row],[Total Direct Care Staff Hours]]/Nurse[[#This Row],[MDS Census]]</f>
        <v>4.0161465106198522</v>
      </c>
      <c r="H203" s="4">
        <f>Nurse[[#This Row],[Total RN Hours (w/ Admin, DON)]]/Nurse[[#This Row],[MDS Census]]</f>
        <v>0.9570871261378413</v>
      </c>
      <c r="I203" s="4">
        <f>Nurse[[#This Row],[RN Hours (excl. Admin, DON)]]/Nurse[[#This Row],[MDS Census]]</f>
        <v>0.66160959398930785</v>
      </c>
      <c r="J203" s="4">
        <f>SUM(Nurse[[#This Row],[RN Hours (excl. Admin, DON)]],Nurse[[#This Row],[RN Admin Hours]],Nurse[[#This Row],[RN DON Hours]],Nurse[[#This Row],[LPN Hours (excl. Admin)]],Nurse[[#This Row],[LPN Admin Hours]],Nurse[[#This Row],[CNA Hours]],Nurse[[#This Row],[NA TR Hours]],Nurse[[#This Row],[Med Aide/Tech Hours]])</f>
        <v>324.35597826086956</v>
      </c>
      <c r="K203" s="4">
        <f>SUM(Nurse[[#This Row],[RN Hours (excl. Admin, DON)]],Nurse[[#This Row],[LPN Hours (excl. Admin)]],Nurse[[#This Row],[CNA Hours]],Nurse[[#This Row],[NA TR Hours]],Nurse[[#This Row],[Med Aide/Tech Hours]])</f>
        <v>302.12771739130432</v>
      </c>
      <c r="L203" s="4">
        <f>SUM(Nurse[[#This Row],[RN Hours (excl. Admin, DON)]],Nurse[[#This Row],[RN Admin Hours]],Nurse[[#This Row],[RN DON Hours]])</f>
        <v>72</v>
      </c>
      <c r="M203" s="4">
        <v>49.771739130434781</v>
      </c>
      <c r="N203" s="4">
        <v>16.75</v>
      </c>
      <c r="O203" s="4">
        <v>5.4782608695652177</v>
      </c>
      <c r="P203" s="4">
        <f>SUM(Nurse[[#This Row],[LPN Hours (excl. Admin)]],Nurse[[#This Row],[LPN Admin Hours]])</f>
        <v>101.95380434782609</v>
      </c>
      <c r="Q203" s="4">
        <v>101.95380434782609</v>
      </c>
      <c r="R203" s="4">
        <v>0</v>
      </c>
      <c r="S203" s="4">
        <f>SUM(Nurse[[#This Row],[CNA Hours]],Nurse[[#This Row],[NA TR Hours]],Nurse[[#This Row],[Med Aide/Tech Hours]])</f>
        <v>150.4021739130435</v>
      </c>
      <c r="T203" s="4">
        <v>150.22282608695653</v>
      </c>
      <c r="U203" s="4">
        <v>0.17934782608695651</v>
      </c>
      <c r="V203" s="4">
        <v>0</v>
      </c>
      <c r="W2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3" s="4">
        <v>0</v>
      </c>
      <c r="Y203" s="4">
        <v>0</v>
      </c>
      <c r="Z203" s="4">
        <v>0</v>
      </c>
      <c r="AA203" s="4">
        <v>0</v>
      </c>
      <c r="AB203" s="4">
        <v>0</v>
      </c>
      <c r="AC203" s="4">
        <v>0</v>
      </c>
      <c r="AD203" s="4">
        <v>0</v>
      </c>
      <c r="AE203" s="4">
        <v>0</v>
      </c>
      <c r="AF203" s="1">
        <v>445525</v>
      </c>
      <c r="AG203" s="1">
        <v>4</v>
      </c>
      <c r="AH203"/>
    </row>
    <row r="204" spans="1:34" x14ac:dyDescent="0.25">
      <c r="A204" t="s">
        <v>352</v>
      </c>
      <c r="B204" t="s">
        <v>289</v>
      </c>
      <c r="C204" t="s">
        <v>526</v>
      </c>
      <c r="D204" t="s">
        <v>414</v>
      </c>
      <c r="E204" s="4">
        <v>86.184782608695656</v>
      </c>
      <c r="F204" s="4">
        <f>Nurse[[#This Row],[Total Nurse Staff Hours]]/Nurse[[#This Row],[MDS Census]]</f>
        <v>5.8289342918400795</v>
      </c>
      <c r="G204" s="4">
        <f>Nurse[[#This Row],[Total Direct Care Staff Hours]]/Nurse[[#This Row],[MDS Census]]</f>
        <v>5.5186492622020422</v>
      </c>
      <c r="H204" s="4">
        <f>Nurse[[#This Row],[Total RN Hours (w/ Admin, DON)]]/Nurse[[#This Row],[MDS Census]]</f>
        <v>0.91218690881573961</v>
      </c>
      <c r="I204" s="4">
        <f>Nurse[[#This Row],[RN Hours (excl. Admin, DON)]]/Nurse[[#This Row],[MDS Census]]</f>
        <v>0.66565518980955984</v>
      </c>
      <c r="J204" s="4">
        <f>SUM(Nurse[[#This Row],[RN Hours (excl. Admin, DON)]],Nurse[[#This Row],[RN Admin Hours]],Nurse[[#This Row],[RN DON Hours]],Nurse[[#This Row],[LPN Hours (excl. Admin)]],Nurse[[#This Row],[LPN Admin Hours]],Nurse[[#This Row],[CNA Hours]],Nurse[[#This Row],[NA TR Hours]],Nurse[[#This Row],[Med Aide/Tech Hours]])</f>
        <v>502.36543478260865</v>
      </c>
      <c r="K204" s="4">
        <f>SUM(Nurse[[#This Row],[RN Hours (excl. Admin, DON)]],Nurse[[#This Row],[LPN Hours (excl. Admin)]],Nurse[[#This Row],[CNA Hours]],Nurse[[#This Row],[NA TR Hours]],Nurse[[#This Row],[Med Aide/Tech Hours]])</f>
        <v>475.62358695652165</v>
      </c>
      <c r="L204" s="4">
        <f>SUM(Nurse[[#This Row],[RN Hours (excl. Admin, DON)]],Nurse[[#This Row],[RN Admin Hours]],Nurse[[#This Row],[RN DON Hours]])</f>
        <v>78.616630434782607</v>
      </c>
      <c r="M204" s="4">
        <v>57.369347826086958</v>
      </c>
      <c r="N204" s="4">
        <v>15.725543478260869</v>
      </c>
      <c r="O204" s="4">
        <v>5.5217391304347823</v>
      </c>
      <c r="P204" s="4">
        <f>SUM(Nurse[[#This Row],[LPN Hours (excl. Admin)]],Nurse[[#This Row],[LPN Admin Hours]])</f>
        <v>183.16880434782604</v>
      </c>
      <c r="Q204" s="4">
        <v>177.67423913043473</v>
      </c>
      <c r="R204" s="4">
        <v>5.4945652173913047</v>
      </c>
      <c r="S204" s="4">
        <f>SUM(Nurse[[#This Row],[CNA Hours]],Nurse[[#This Row],[NA TR Hours]],Nurse[[#This Row],[Med Aide/Tech Hours]])</f>
        <v>240.57999999999998</v>
      </c>
      <c r="T204" s="4">
        <v>193.91695652173911</v>
      </c>
      <c r="U204" s="4">
        <v>46.663043478260867</v>
      </c>
      <c r="V204" s="4">
        <v>0</v>
      </c>
      <c r="W2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265.06923913043477</v>
      </c>
      <c r="X204" s="4">
        <v>1.9997826086956521</v>
      </c>
      <c r="Y204" s="4">
        <v>0</v>
      </c>
      <c r="Z204" s="4">
        <v>0</v>
      </c>
      <c r="AA204" s="4">
        <v>125.63891304347823</v>
      </c>
      <c r="AB204" s="4">
        <v>0</v>
      </c>
      <c r="AC204" s="4">
        <v>137.43054347826086</v>
      </c>
      <c r="AD204" s="4">
        <v>0</v>
      </c>
      <c r="AE204" s="4">
        <v>0</v>
      </c>
      <c r="AF204" s="1">
        <v>445519</v>
      </c>
      <c r="AG204" s="1">
        <v>4</v>
      </c>
      <c r="AH204"/>
    </row>
    <row r="205" spans="1:34" x14ac:dyDescent="0.25">
      <c r="A205" t="s">
        <v>352</v>
      </c>
      <c r="B205" t="s">
        <v>14</v>
      </c>
      <c r="C205" t="s">
        <v>504</v>
      </c>
      <c r="D205" t="s">
        <v>431</v>
      </c>
      <c r="E205" s="4">
        <v>98.195652173913047</v>
      </c>
      <c r="F205" s="4">
        <f>Nurse[[#This Row],[Total Nurse Staff Hours]]/Nurse[[#This Row],[MDS Census]]</f>
        <v>3.8990413991587336</v>
      </c>
      <c r="G205" s="4">
        <f>Nurse[[#This Row],[Total Direct Care Staff Hours]]/Nurse[[#This Row],[MDS Census]]</f>
        <v>3.7048029665707327</v>
      </c>
      <c r="H205" s="4">
        <f>Nurse[[#This Row],[Total RN Hours (w/ Admin, DON)]]/Nurse[[#This Row],[MDS Census]]</f>
        <v>0.61325769315917644</v>
      </c>
      <c r="I205" s="4">
        <f>Nurse[[#This Row],[RN Hours (excl. Admin, DON)]]/Nurse[[#This Row],[MDS Census]]</f>
        <v>0.43664711091432368</v>
      </c>
      <c r="J205" s="4">
        <f>SUM(Nurse[[#This Row],[RN Hours (excl. Admin, DON)]],Nurse[[#This Row],[RN Admin Hours]],Nurse[[#This Row],[RN DON Hours]],Nurse[[#This Row],[LPN Hours (excl. Admin)]],Nurse[[#This Row],[LPN Admin Hours]],Nurse[[#This Row],[CNA Hours]],Nurse[[#This Row],[NA TR Hours]],Nurse[[#This Row],[Med Aide/Tech Hours]])</f>
        <v>382.86891304347824</v>
      </c>
      <c r="K205" s="4">
        <f>SUM(Nurse[[#This Row],[RN Hours (excl. Admin, DON)]],Nurse[[#This Row],[LPN Hours (excl. Admin)]],Nurse[[#This Row],[CNA Hours]],Nurse[[#This Row],[NA TR Hours]],Nurse[[#This Row],[Med Aide/Tech Hours]])</f>
        <v>363.79554347826087</v>
      </c>
      <c r="L205" s="4">
        <f>SUM(Nurse[[#This Row],[RN Hours (excl. Admin, DON)]],Nurse[[#This Row],[RN Admin Hours]],Nurse[[#This Row],[RN DON Hours]])</f>
        <v>60.219239130434779</v>
      </c>
      <c r="M205" s="4">
        <v>42.876847826086959</v>
      </c>
      <c r="N205" s="4">
        <v>12.038043478260869</v>
      </c>
      <c r="O205" s="4">
        <v>5.3043478260869561</v>
      </c>
      <c r="P205" s="4">
        <f>SUM(Nurse[[#This Row],[LPN Hours (excl. Admin)]],Nurse[[#This Row],[LPN Admin Hours]])</f>
        <v>130.41869565217391</v>
      </c>
      <c r="Q205" s="4">
        <v>128.68771739130435</v>
      </c>
      <c r="R205" s="4">
        <v>1.7309782608695652</v>
      </c>
      <c r="S205" s="4">
        <f>SUM(Nurse[[#This Row],[CNA Hours]],Nurse[[#This Row],[NA TR Hours]],Nurse[[#This Row],[Med Aide/Tech Hours]])</f>
        <v>192.23097826086959</v>
      </c>
      <c r="T205" s="4">
        <v>179.3233695652174</v>
      </c>
      <c r="U205" s="4">
        <v>12.907608695652174</v>
      </c>
      <c r="V205" s="4">
        <v>0</v>
      </c>
      <c r="W2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63.948369565217391</v>
      </c>
      <c r="X205" s="4">
        <v>0.54891304347826086</v>
      </c>
      <c r="Y205" s="4">
        <v>0</v>
      </c>
      <c r="Z205" s="4">
        <v>0</v>
      </c>
      <c r="AA205" s="4">
        <v>13.445652173913043</v>
      </c>
      <c r="AB205" s="4">
        <v>0</v>
      </c>
      <c r="AC205" s="4">
        <v>49.953804347826086</v>
      </c>
      <c r="AD205" s="4">
        <v>0</v>
      </c>
      <c r="AE205" s="4">
        <v>0</v>
      </c>
      <c r="AF205" s="1">
        <v>445030</v>
      </c>
      <c r="AG205" s="1">
        <v>4</v>
      </c>
      <c r="AH205"/>
    </row>
    <row r="206" spans="1:34" x14ac:dyDescent="0.25">
      <c r="A206" t="s">
        <v>352</v>
      </c>
      <c r="B206" t="s">
        <v>146</v>
      </c>
      <c r="C206" t="s">
        <v>575</v>
      </c>
      <c r="D206" t="s">
        <v>415</v>
      </c>
      <c r="E206" s="4">
        <v>66.076086956521735</v>
      </c>
      <c r="F206" s="4">
        <f>Nurse[[#This Row],[Total Nurse Staff Hours]]/Nurse[[#This Row],[MDS Census]]</f>
        <v>3.4908537588419137</v>
      </c>
      <c r="G206" s="4">
        <f>Nurse[[#This Row],[Total Direct Care Staff Hours]]/Nurse[[#This Row],[MDS Census]]</f>
        <v>3.0727751274880726</v>
      </c>
      <c r="H206" s="4">
        <f>Nurse[[#This Row],[Total RN Hours (w/ Admin, DON)]]/Nurse[[#This Row],[MDS Census]]</f>
        <v>0.75108241487086691</v>
      </c>
      <c r="I206" s="4">
        <f>Nurse[[#This Row],[RN Hours (excl. Admin, DON)]]/Nurse[[#This Row],[MDS Census]]</f>
        <v>0.44247902615561768</v>
      </c>
      <c r="J206" s="4">
        <f>SUM(Nurse[[#This Row],[RN Hours (excl. Admin, DON)]],Nurse[[#This Row],[RN Admin Hours]],Nurse[[#This Row],[RN DON Hours]],Nurse[[#This Row],[LPN Hours (excl. Admin)]],Nurse[[#This Row],[LPN Admin Hours]],Nurse[[#This Row],[CNA Hours]],Nurse[[#This Row],[NA TR Hours]],Nurse[[#This Row],[Med Aide/Tech Hours]])</f>
        <v>230.66195652173906</v>
      </c>
      <c r="K206" s="4">
        <f>SUM(Nurse[[#This Row],[RN Hours (excl. Admin, DON)]],Nurse[[#This Row],[LPN Hours (excl. Admin)]],Nurse[[#This Row],[CNA Hours]],Nurse[[#This Row],[NA TR Hours]],Nurse[[#This Row],[Med Aide/Tech Hours]])</f>
        <v>203.03695652173906</v>
      </c>
      <c r="L206" s="4">
        <f>SUM(Nurse[[#This Row],[RN Hours (excl. Admin, DON)]],Nurse[[#This Row],[RN Admin Hours]],Nurse[[#This Row],[RN DON Hours]])</f>
        <v>49.628586956521737</v>
      </c>
      <c r="M206" s="4">
        <v>29.237282608695651</v>
      </c>
      <c r="N206" s="4">
        <v>16.347826086956523</v>
      </c>
      <c r="O206" s="4">
        <v>4.0434782608695654</v>
      </c>
      <c r="P206" s="4">
        <f>SUM(Nurse[[#This Row],[LPN Hours (excl. Admin)]],Nurse[[#This Row],[LPN Admin Hours]])</f>
        <v>59.190434782608691</v>
      </c>
      <c r="Q206" s="4">
        <v>51.956739130434777</v>
      </c>
      <c r="R206" s="4">
        <v>7.2336956521739131</v>
      </c>
      <c r="S206" s="4">
        <f>SUM(Nurse[[#This Row],[CNA Hours]],Nurse[[#This Row],[NA TR Hours]],Nurse[[#This Row],[Med Aide/Tech Hours]])</f>
        <v>121.84293478260862</v>
      </c>
      <c r="T206" s="4">
        <v>121.34836956521733</v>
      </c>
      <c r="U206" s="4">
        <v>0.49456521739130432</v>
      </c>
      <c r="V206" s="4">
        <v>0</v>
      </c>
      <c r="W2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68.034239130434798</v>
      </c>
      <c r="X206" s="4">
        <v>3.0959782608695652</v>
      </c>
      <c r="Y206" s="4">
        <v>0</v>
      </c>
      <c r="Z206" s="4">
        <v>0</v>
      </c>
      <c r="AA206" s="4">
        <v>10.391521739130438</v>
      </c>
      <c r="AB206" s="4">
        <v>0</v>
      </c>
      <c r="AC206" s="4">
        <v>54.546739130434794</v>
      </c>
      <c r="AD206" s="4">
        <v>0</v>
      </c>
      <c r="AE206" s="4">
        <v>0</v>
      </c>
      <c r="AF206" s="1">
        <v>445303</v>
      </c>
      <c r="AG206" s="1">
        <v>4</v>
      </c>
      <c r="AH206"/>
    </row>
    <row r="207" spans="1:34" x14ac:dyDescent="0.25">
      <c r="A207" t="s">
        <v>352</v>
      </c>
      <c r="B207" t="s">
        <v>163</v>
      </c>
      <c r="C207" t="s">
        <v>581</v>
      </c>
      <c r="D207" t="s">
        <v>447</v>
      </c>
      <c r="E207" s="4">
        <v>36.728260869565219</v>
      </c>
      <c r="F207" s="4">
        <f>Nurse[[#This Row],[Total Nurse Staff Hours]]/Nurse[[#This Row],[MDS Census]]</f>
        <v>3.4759573838413731</v>
      </c>
      <c r="G207" s="4">
        <f>Nurse[[#This Row],[Total Direct Care Staff Hours]]/Nurse[[#This Row],[MDS Census]]</f>
        <v>3.0435276709085528</v>
      </c>
      <c r="H207" s="4">
        <f>Nurse[[#This Row],[Total RN Hours (w/ Admin, DON)]]/Nurse[[#This Row],[MDS Census]]</f>
        <v>0.69622077537733063</v>
      </c>
      <c r="I207" s="4">
        <f>Nurse[[#This Row],[RN Hours (excl. Admin, DON)]]/Nurse[[#This Row],[MDS Census]]</f>
        <v>0.41797869192068665</v>
      </c>
      <c r="J207" s="4">
        <f>SUM(Nurse[[#This Row],[RN Hours (excl. Admin, DON)]],Nurse[[#This Row],[RN Admin Hours]],Nurse[[#This Row],[RN DON Hours]],Nurse[[#This Row],[LPN Hours (excl. Admin)]],Nurse[[#This Row],[LPN Admin Hours]],Nurse[[#This Row],[CNA Hours]],Nurse[[#This Row],[NA TR Hours]],Nurse[[#This Row],[Med Aide/Tech Hours]])</f>
        <v>127.66586956521739</v>
      </c>
      <c r="K207" s="4">
        <f>SUM(Nurse[[#This Row],[RN Hours (excl. Admin, DON)]],Nurse[[#This Row],[LPN Hours (excl. Admin)]],Nurse[[#This Row],[CNA Hours]],Nurse[[#This Row],[NA TR Hours]],Nurse[[#This Row],[Med Aide/Tech Hours]])</f>
        <v>111.78347826086957</v>
      </c>
      <c r="L207" s="4">
        <f>SUM(Nurse[[#This Row],[RN Hours (excl. Admin, DON)]],Nurse[[#This Row],[RN Admin Hours]],Nurse[[#This Row],[RN DON Hours]])</f>
        <v>25.57097826086957</v>
      </c>
      <c r="M207" s="4">
        <v>15.351630434782612</v>
      </c>
      <c r="N207" s="4">
        <v>4.6541304347826085</v>
      </c>
      <c r="O207" s="4">
        <v>5.5652173913043477</v>
      </c>
      <c r="P207" s="4">
        <f>SUM(Nurse[[#This Row],[LPN Hours (excl. Admin)]],Nurse[[#This Row],[LPN Admin Hours]])</f>
        <v>39.455217391304338</v>
      </c>
      <c r="Q207" s="4">
        <v>33.79217391304347</v>
      </c>
      <c r="R207" s="4">
        <v>5.6630434782608683</v>
      </c>
      <c r="S207" s="4">
        <f>SUM(Nurse[[#This Row],[CNA Hours]],Nurse[[#This Row],[NA TR Hours]],Nurse[[#This Row],[Med Aide/Tech Hours]])</f>
        <v>62.639673913043481</v>
      </c>
      <c r="T207" s="4">
        <v>62.639673913043481</v>
      </c>
      <c r="U207" s="4">
        <v>0</v>
      </c>
      <c r="V207" s="4">
        <v>0</v>
      </c>
      <c r="W2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7" s="4">
        <v>0</v>
      </c>
      <c r="Y207" s="4">
        <v>0</v>
      </c>
      <c r="Z207" s="4">
        <v>0</v>
      </c>
      <c r="AA207" s="4">
        <v>0</v>
      </c>
      <c r="AB207" s="4">
        <v>0</v>
      </c>
      <c r="AC207" s="4">
        <v>0</v>
      </c>
      <c r="AD207" s="4">
        <v>0</v>
      </c>
      <c r="AE207" s="4">
        <v>0</v>
      </c>
      <c r="AF207" s="1">
        <v>445335</v>
      </c>
      <c r="AG207" s="1">
        <v>4</v>
      </c>
      <c r="AH207"/>
    </row>
    <row r="208" spans="1:34" x14ac:dyDescent="0.25">
      <c r="A208" t="s">
        <v>352</v>
      </c>
      <c r="B208" t="s">
        <v>72</v>
      </c>
      <c r="C208" t="s">
        <v>555</v>
      </c>
      <c r="D208" t="s">
        <v>409</v>
      </c>
      <c r="E208" s="4">
        <v>69.978260869565219</v>
      </c>
      <c r="F208" s="4">
        <f>Nurse[[#This Row],[Total Nurse Staff Hours]]/Nurse[[#This Row],[MDS Census]]</f>
        <v>2.948866107486797</v>
      </c>
      <c r="G208" s="4">
        <f>Nurse[[#This Row],[Total Direct Care Staff Hours]]/Nurse[[#This Row],[MDS Census]]</f>
        <v>2.7028269648959302</v>
      </c>
      <c r="H208" s="4">
        <f>Nurse[[#This Row],[Total RN Hours (w/ Admin, DON)]]/Nurse[[#This Row],[MDS Census]]</f>
        <v>0.59777104690897787</v>
      </c>
      <c r="I208" s="4">
        <f>Nurse[[#This Row],[RN Hours (excl. Admin, DON)]]/Nurse[[#This Row],[MDS Census]]</f>
        <v>0.43374495184840012</v>
      </c>
      <c r="J208" s="4">
        <f>SUM(Nurse[[#This Row],[RN Hours (excl. Admin, DON)]],Nurse[[#This Row],[RN Admin Hours]],Nurse[[#This Row],[RN DON Hours]],Nurse[[#This Row],[LPN Hours (excl. Admin)]],Nurse[[#This Row],[LPN Admin Hours]],Nurse[[#This Row],[CNA Hours]],Nurse[[#This Row],[NA TR Hours]],Nurse[[#This Row],[Med Aide/Tech Hours]])</f>
        <v>206.35652173913041</v>
      </c>
      <c r="K208" s="4">
        <f>SUM(Nurse[[#This Row],[RN Hours (excl. Admin, DON)]],Nurse[[#This Row],[LPN Hours (excl. Admin)]],Nurse[[#This Row],[CNA Hours]],Nurse[[#This Row],[NA TR Hours]],Nurse[[#This Row],[Med Aide/Tech Hours]])</f>
        <v>189.1391304347826</v>
      </c>
      <c r="L208" s="4">
        <f>SUM(Nurse[[#This Row],[RN Hours (excl. Admin, DON)]],Nurse[[#This Row],[RN Admin Hours]],Nurse[[#This Row],[RN DON Hours]])</f>
        <v>41.830978260869564</v>
      </c>
      <c r="M208" s="4">
        <v>30.352717391304349</v>
      </c>
      <c r="N208" s="4">
        <v>5.7391304347826084</v>
      </c>
      <c r="O208" s="4">
        <v>5.7391304347826084</v>
      </c>
      <c r="P208" s="4">
        <f>SUM(Nurse[[#This Row],[LPN Hours (excl. Admin)]],Nurse[[#This Row],[LPN Admin Hours]])</f>
        <v>69.283260869565211</v>
      </c>
      <c r="Q208" s="4">
        <v>63.544130434782602</v>
      </c>
      <c r="R208" s="4">
        <v>5.7391304347826084</v>
      </c>
      <c r="S208" s="4">
        <f>SUM(Nurse[[#This Row],[CNA Hours]],Nurse[[#This Row],[NA TR Hours]],Nurse[[#This Row],[Med Aide/Tech Hours]])</f>
        <v>95.24228260869566</v>
      </c>
      <c r="T208" s="4">
        <v>95.24228260869566</v>
      </c>
      <c r="U208" s="4">
        <v>0</v>
      </c>
      <c r="V208" s="4">
        <v>0</v>
      </c>
      <c r="W2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8" s="4">
        <v>0</v>
      </c>
      <c r="Y208" s="4">
        <v>0</v>
      </c>
      <c r="Z208" s="4">
        <v>0</v>
      </c>
      <c r="AA208" s="4">
        <v>0</v>
      </c>
      <c r="AB208" s="4">
        <v>0</v>
      </c>
      <c r="AC208" s="4">
        <v>0</v>
      </c>
      <c r="AD208" s="4">
        <v>0</v>
      </c>
      <c r="AE208" s="4">
        <v>0</v>
      </c>
      <c r="AF208" s="1">
        <v>445174</v>
      </c>
      <c r="AG208" s="1">
        <v>4</v>
      </c>
      <c r="AH208"/>
    </row>
    <row r="209" spans="1:34" x14ac:dyDescent="0.25">
      <c r="A209" t="s">
        <v>352</v>
      </c>
      <c r="B209" t="s">
        <v>205</v>
      </c>
      <c r="C209" t="s">
        <v>476</v>
      </c>
      <c r="D209" t="s">
        <v>451</v>
      </c>
      <c r="E209" s="4">
        <v>66.391304347826093</v>
      </c>
      <c r="F209" s="4">
        <f>Nurse[[#This Row],[Total Nurse Staff Hours]]/Nurse[[#This Row],[MDS Census]]</f>
        <v>3.9210870988867068</v>
      </c>
      <c r="G209" s="4">
        <f>Nurse[[#This Row],[Total Direct Care Staff Hours]]/Nurse[[#This Row],[MDS Census]]</f>
        <v>3.8490504256712508</v>
      </c>
      <c r="H209" s="4">
        <f>Nurse[[#This Row],[Total RN Hours (w/ Admin, DON)]]/Nurse[[#This Row],[MDS Census]]</f>
        <v>0.31360510805500985</v>
      </c>
      <c r="I209" s="4">
        <f>Nurse[[#This Row],[RN Hours (excl. Admin, DON)]]/Nurse[[#This Row],[MDS Census]]</f>
        <v>0.24156843483955467</v>
      </c>
      <c r="J209" s="4">
        <f>SUM(Nurse[[#This Row],[RN Hours (excl. Admin, DON)]],Nurse[[#This Row],[RN Admin Hours]],Nurse[[#This Row],[RN DON Hours]],Nurse[[#This Row],[LPN Hours (excl. Admin)]],Nurse[[#This Row],[LPN Admin Hours]],Nurse[[#This Row],[CNA Hours]],Nurse[[#This Row],[NA TR Hours]],Nurse[[#This Row],[Med Aide/Tech Hours]])</f>
        <v>260.32608695652181</v>
      </c>
      <c r="K209" s="4">
        <f>SUM(Nurse[[#This Row],[RN Hours (excl. Admin, DON)]],Nurse[[#This Row],[LPN Hours (excl. Admin)]],Nurse[[#This Row],[CNA Hours]],Nurse[[#This Row],[NA TR Hours]],Nurse[[#This Row],[Med Aide/Tech Hours]])</f>
        <v>255.54347826086959</v>
      </c>
      <c r="L209" s="4">
        <f>SUM(Nurse[[#This Row],[RN Hours (excl. Admin, DON)]],Nurse[[#This Row],[RN Admin Hours]],Nurse[[#This Row],[RN DON Hours]])</f>
        <v>20.820652173913047</v>
      </c>
      <c r="M209" s="4">
        <v>16.038043478260871</v>
      </c>
      <c r="N209" s="4">
        <v>0</v>
      </c>
      <c r="O209" s="4">
        <v>4.7826086956521738</v>
      </c>
      <c r="P209" s="4">
        <f>SUM(Nurse[[#This Row],[LPN Hours (excl. Admin)]],Nurse[[#This Row],[LPN Admin Hours]])</f>
        <v>106.28260869565217</v>
      </c>
      <c r="Q209" s="4">
        <v>106.28260869565217</v>
      </c>
      <c r="R209" s="4">
        <v>0</v>
      </c>
      <c r="S209" s="4">
        <f>SUM(Nurse[[#This Row],[CNA Hours]],Nurse[[#This Row],[NA TR Hours]],Nurse[[#This Row],[Med Aide/Tech Hours]])</f>
        <v>133.22282608695653</v>
      </c>
      <c r="T209" s="4">
        <v>132.82608695652175</v>
      </c>
      <c r="U209" s="4">
        <v>0.39673913043478259</v>
      </c>
      <c r="V209" s="4">
        <v>0</v>
      </c>
      <c r="W2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9" s="4">
        <v>0</v>
      </c>
      <c r="Y209" s="4">
        <v>0</v>
      </c>
      <c r="Z209" s="4">
        <v>0</v>
      </c>
      <c r="AA209" s="4">
        <v>0</v>
      </c>
      <c r="AB209" s="4">
        <v>0</v>
      </c>
      <c r="AC209" s="4">
        <v>0</v>
      </c>
      <c r="AD209" s="4">
        <v>0</v>
      </c>
      <c r="AE209" s="4">
        <v>0</v>
      </c>
      <c r="AF209" s="1">
        <v>445419</v>
      </c>
      <c r="AG209" s="1">
        <v>4</v>
      </c>
      <c r="AH209"/>
    </row>
    <row r="210" spans="1:34" x14ac:dyDescent="0.25">
      <c r="A210" t="s">
        <v>352</v>
      </c>
      <c r="B210" t="s">
        <v>309</v>
      </c>
      <c r="C210" t="s">
        <v>487</v>
      </c>
      <c r="D210" t="s">
        <v>404</v>
      </c>
      <c r="E210" s="4">
        <v>41.836956521739133</v>
      </c>
      <c r="F210" s="4">
        <f>Nurse[[#This Row],[Total Nurse Staff Hours]]/Nurse[[#This Row],[MDS Census]]</f>
        <v>2.9931592621460119</v>
      </c>
      <c r="G210" s="4">
        <f>Nurse[[#This Row],[Total Direct Care Staff Hours]]/Nurse[[#This Row],[MDS Census]]</f>
        <v>2.5694128345024683</v>
      </c>
      <c r="H210" s="4">
        <f>Nurse[[#This Row],[Total RN Hours (w/ Admin, DON)]]/Nurse[[#This Row],[MDS Census]]</f>
        <v>8.9373863341127568E-2</v>
      </c>
      <c r="I210" s="4">
        <f>Nurse[[#This Row],[RN Hours (excl. Admin, DON)]]/Nurse[[#This Row],[MDS Census]]</f>
        <v>0</v>
      </c>
      <c r="J210" s="4">
        <f>SUM(Nurse[[#This Row],[RN Hours (excl. Admin, DON)]],Nurse[[#This Row],[RN Admin Hours]],Nurse[[#This Row],[RN DON Hours]],Nurse[[#This Row],[LPN Hours (excl. Admin)]],Nurse[[#This Row],[LPN Admin Hours]],Nurse[[#This Row],[CNA Hours]],Nurse[[#This Row],[NA TR Hours]],Nurse[[#This Row],[Med Aide/Tech Hours]])</f>
        <v>125.22467391304349</v>
      </c>
      <c r="K210" s="4">
        <f>SUM(Nurse[[#This Row],[RN Hours (excl. Admin, DON)]],Nurse[[#This Row],[LPN Hours (excl. Admin)]],Nurse[[#This Row],[CNA Hours]],Nurse[[#This Row],[NA TR Hours]],Nurse[[#This Row],[Med Aide/Tech Hours]])</f>
        <v>107.49641304347827</v>
      </c>
      <c r="L210" s="4">
        <f>SUM(Nurse[[#This Row],[RN Hours (excl. Admin, DON)]],Nurse[[#This Row],[RN Admin Hours]],Nurse[[#This Row],[RN DON Hours]])</f>
        <v>3.7391304347826089</v>
      </c>
      <c r="M210" s="4">
        <v>0</v>
      </c>
      <c r="N210" s="4">
        <v>3.7391304347826089</v>
      </c>
      <c r="O210" s="4">
        <v>0</v>
      </c>
      <c r="P210" s="4">
        <f>SUM(Nurse[[#This Row],[LPN Hours (excl. Admin)]],Nurse[[#This Row],[LPN Admin Hours]])</f>
        <v>43.602391304347833</v>
      </c>
      <c r="Q210" s="4">
        <v>29.613260869565224</v>
      </c>
      <c r="R210" s="4">
        <v>13.989130434782609</v>
      </c>
      <c r="S210" s="4">
        <f>SUM(Nurse[[#This Row],[CNA Hours]],Nurse[[#This Row],[NA TR Hours]],Nurse[[#This Row],[Med Aide/Tech Hours]])</f>
        <v>77.883152173913047</v>
      </c>
      <c r="T210" s="4">
        <v>77.883152173913047</v>
      </c>
      <c r="U210" s="4">
        <v>0</v>
      </c>
      <c r="V210" s="4">
        <v>0</v>
      </c>
      <c r="W2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0" s="4">
        <v>0</v>
      </c>
      <c r="Y210" s="4">
        <v>0</v>
      </c>
      <c r="Z210" s="4">
        <v>0</v>
      </c>
      <c r="AA210" s="4">
        <v>0</v>
      </c>
      <c r="AB210" s="4">
        <v>0</v>
      </c>
      <c r="AC210" s="4">
        <v>0</v>
      </c>
      <c r="AD210" s="4">
        <v>0</v>
      </c>
      <c r="AE210" s="4">
        <v>0</v>
      </c>
      <c r="AF210" t="s">
        <v>0</v>
      </c>
      <c r="AG210" s="1">
        <v>4</v>
      </c>
      <c r="AH210"/>
    </row>
    <row r="211" spans="1:34" x14ac:dyDescent="0.25">
      <c r="A211" t="s">
        <v>352</v>
      </c>
      <c r="B211" t="s">
        <v>188</v>
      </c>
      <c r="C211" t="s">
        <v>527</v>
      </c>
      <c r="D211" t="s">
        <v>374</v>
      </c>
      <c r="E211" s="4">
        <v>81.673913043478265</v>
      </c>
      <c r="F211" s="4">
        <f>Nurse[[#This Row],[Total Nurse Staff Hours]]/Nurse[[#This Row],[MDS Census]]</f>
        <v>3.100908969922811</v>
      </c>
      <c r="G211" s="4">
        <f>Nurse[[#This Row],[Total Direct Care Staff Hours]]/Nurse[[#This Row],[MDS Census]]</f>
        <v>2.693115517700293</v>
      </c>
      <c r="H211" s="4">
        <f>Nurse[[#This Row],[Total RN Hours (w/ Admin, DON)]]/Nurse[[#This Row],[MDS Census]]</f>
        <v>0.11504391801969657</v>
      </c>
      <c r="I211" s="4">
        <f>Nurse[[#This Row],[RN Hours (excl. Admin, DON)]]/Nurse[[#This Row],[MDS Census]]</f>
        <v>0</v>
      </c>
      <c r="J211" s="4">
        <f>SUM(Nurse[[#This Row],[RN Hours (excl. Admin, DON)]],Nurse[[#This Row],[RN Admin Hours]],Nurse[[#This Row],[RN DON Hours]],Nurse[[#This Row],[LPN Hours (excl. Admin)]],Nurse[[#This Row],[LPN Admin Hours]],Nurse[[#This Row],[CNA Hours]],Nurse[[#This Row],[NA TR Hours]],Nurse[[#This Row],[Med Aide/Tech Hours]])</f>
        <v>253.26336956521743</v>
      </c>
      <c r="K211" s="4">
        <f>SUM(Nurse[[#This Row],[RN Hours (excl. Admin, DON)]],Nurse[[#This Row],[LPN Hours (excl. Admin)]],Nurse[[#This Row],[CNA Hours]],Nurse[[#This Row],[NA TR Hours]],Nurse[[#This Row],[Med Aide/Tech Hours]])</f>
        <v>219.95728260869569</v>
      </c>
      <c r="L211" s="4">
        <f>SUM(Nurse[[#This Row],[RN Hours (excl. Admin, DON)]],Nurse[[#This Row],[RN Admin Hours]],Nurse[[#This Row],[RN DON Hours]])</f>
        <v>9.3960869565217404</v>
      </c>
      <c r="M211" s="4">
        <v>0</v>
      </c>
      <c r="N211" s="4">
        <v>9.3960869565217404</v>
      </c>
      <c r="O211" s="4">
        <v>0</v>
      </c>
      <c r="P211" s="4">
        <f>SUM(Nurse[[#This Row],[LPN Hours (excl. Admin)]],Nurse[[#This Row],[LPN Admin Hours]])</f>
        <v>117.24326086956523</v>
      </c>
      <c r="Q211" s="4">
        <v>93.333260869565237</v>
      </c>
      <c r="R211" s="4">
        <v>23.909999999999997</v>
      </c>
      <c r="S211" s="4">
        <f>SUM(Nurse[[#This Row],[CNA Hours]],Nurse[[#This Row],[NA TR Hours]],Nurse[[#This Row],[Med Aide/Tech Hours]])</f>
        <v>126.62402173913046</v>
      </c>
      <c r="T211" s="4">
        <v>126.62402173913046</v>
      </c>
      <c r="U211" s="4">
        <v>0</v>
      </c>
      <c r="V211" s="4">
        <v>0</v>
      </c>
      <c r="W2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1" s="4">
        <v>0</v>
      </c>
      <c r="Y211" s="4">
        <v>0</v>
      </c>
      <c r="Z211" s="4">
        <v>0</v>
      </c>
      <c r="AA211" s="4">
        <v>0</v>
      </c>
      <c r="AB211" s="4">
        <v>0</v>
      </c>
      <c r="AC211" s="4">
        <v>0</v>
      </c>
      <c r="AD211" s="4">
        <v>0</v>
      </c>
      <c r="AE211" s="4">
        <v>0</v>
      </c>
      <c r="AF211" s="1">
        <v>445387</v>
      </c>
      <c r="AG211" s="1">
        <v>4</v>
      </c>
      <c r="AH211"/>
    </row>
    <row r="212" spans="1:34" x14ac:dyDescent="0.25">
      <c r="A212" t="s">
        <v>352</v>
      </c>
      <c r="B212" t="s">
        <v>274</v>
      </c>
      <c r="C212" t="s">
        <v>503</v>
      </c>
      <c r="D212" t="s">
        <v>413</v>
      </c>
      <c r="E212" s="4">
        <v>52.239130434782609</v>
      </c>
      <c r="F212" s="4">
        <f>Nurse[[#This Row],[Total Nurse Staff Hours]]/Nurse[[#This Row],[MDS Census]]</f>
        <v>3.6367790262172286</v>
      </c>
      <c r="G212" s="4">
        <f>Nurse[[#This Row],[Total Direct Care Staff Hours]]/Nurse[[#This Row],[MDS Census]]</f>
        <v>3.0180774032459428</v>
      </c>
      <c r="H212" s="4">
        <f>Nurse[[#This Row],[Total RN Hours (w/ Admin, DON)]]/Nurse[[#This Row],[MDS Census]]</f>
        <v>0.59576570952975438</v>
      </c>
      <c r="I212" s="4">
        <f>Nurse[[#This Row],[RN Hours (excl. Admin, DON)]]/Nurse[[#This Row],[MDS Census]]</f>
        <v>0.37832917186849768</v>
      </c>
      <c r="J212" s="4">
        <f>SUM(Nurse[[#This Row],[RN Hours (excl. Admin, DON)]],Nurse[[#This Row],[RN Admin Hours]],Nurse[[#This Row],[RN DON Hours]],Nurse[[#This Row],[LPN Hours (excl. Admin)]],Nurse[[#This Row],[LPN Admin Hours]],Nurse[[#This Row],[CNA Hours]],Nurse[[#This Row],[NA TR Hours]],Nurse[[#This Row],[Med Aide/Tech Hours]])</f>
        <v>189.98217391304348</v>
      </c>
      <c r="K212" s="4">
        <f>SUM(Nurse[[#This Row],[RN Hours (excl. Admin, DON)]],Nurse[[#This Row],[LPN Hours (excl. Admin)]],Nurse[[#This Row],[CNA Hours]],Nurse[[#This Row],[NA TR Hours]],Nurse[[#This Row],[Med Aide/Tech Hours]])</f>
        <v>157.6617391304348</v>
      </c>
      <c r="L212" s="4">
        <f>SUM(Nurse[[#This Row],[RN Hours (excl. Admin, DON)]],Nurse[[#This Row],[RN Admin Hours]],Nurse[[#This Row],[RN DON Hours]])</f>
        <v>31.122282608695649</v>
      </c>
      <c r="M212" s="4">
        <v>19.763586956521738</v>
      </c>
      <c r="N212" s="4">
        <v>5.7065217391304346</v>
      </c>
      <c r="O212" s="4">
        <v>5.6521739130434785</v>
      </c>
      <c r="P212" s="4">
        <f>SUM(Nurse[[#This Row],[LPN Hours (excl. Admin)]],Nurse[[#This Row],[LPN Admin Hours]])</f>
        <v>61.243804347826085</v>
      </c>
      <c r="Q212" s="4">
        <v>40.282065217391306</v>
      </c>
      <c r="R212" s="4">
        <v>20.961739130434783</v>
      </c>
      <c r="S212" s="4">
        <f>SUM(Nurse[[#This Row],[CNA Hours]],Nurse[[#This Row],[NA TR Hours]],Nurse[[#This Row],[Med Aide/Tech Hours]])</f>
        <v>97.616086956521755</v>
      </c>
      <c r="T212" s="4">
        <v>97.616086956521755</v>
      </c>
      <c r="U212" s="4">
        <v>0</v>
      </c>
      <c r="V212" s="4">
        <v>0</v>
      </c>
      <c r="W2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35.78097826086956</v>
      </c>
      <c r="X212" s="4">
        <v>2.1086956521739131</v>
      </c>
      <c r="Y212" s="4">
        <v>0</v>
      </c>
      <c r="Z212" s="4">
        <v>0</v>
      </c>
      <c r="AA212" s="4">
        <v>9.2108695652173918</v>
      </c>
      <c r="AB212" s="4">
        <v>0</v>
      </c>
      <c r="AC212" s="4">
        <v>24.46141304347826</v>
      </c>
      <c r="AD212" s="4">
        <v>0</v>
      </c>
      <c r="AE212" s="4">
        <v>0</v>
      </c>
      <c r="AF212" s="1">
        <v>445500</v>
      </c>
      <c r="AG212" s="1">
        <v>4</v>
      </c>
      <c r="AH212"/>
    </row>
    <row r="213" spans="1:34" x14ac:dyDescent="0.25">
      <c r="A213" t="s">
        <v>352</v>
      </c>
      <c r="B213" t="s">
        <v>1</v>
      </c>
      <c r="C213" t="s">
        <v>464</v>
      </c>
      <c r="D213" t="s">
        <v>368</v>
      </c>
      <c r="E213" s="4">
        <v>82.347826086956516</v>
      </c>
      <c r="F213" s="4">
        <f>Nurse[[#This Row],[Total Nurse Staff Hours]]/Nurse[[#This Row],[MDS Census]]</f>
        <v>3.9040390707497359</v>
      </c>
      <c r="G213" s="4">
        <f>Nurse[[#This Row],[Total Direct Care Staff Hours]]/Nurse[[#This Row],[MDS Census]]</f>
        <v>3.6011087645195357</v>
      </c>
      <c r="H213" s="4">
        <f>Nurse[[#This Row],[Total RN Hours (w/ Admin, DON)]]/Nurse[[#This Row],[MDS Census]]</f>
        <v>0.3106190601900739</v>
      </c>
      <c r="I213" s="4">
        <f>Nurse[[#This Row],[RN Hours (excl. Admin, DON)]]/Nurse[[#This Row],[MDS Census]]</f>
        <v>0.12430702217529041</v>
      </c>
      <c r="J213" s="4">
        <f>SUM(Nurse[[#This Row],[RN Hours (excl. Admin, DON)]],Nurse[[#This Row],[RN Admin Hours]],Nurse[[#This Row],[RN DON Hours]],Nurse[[#This Row],[LPN Hours (excl. Admin)]],Nurse[[#This Row],[LPN Admin Hours]],Nurse[[#This Row],[CNA Hours]],Nurse[[#This Row],[NA TR Hours]],Nurse[[#This Row],[Med Aide/Tech Hours]])</f>
        <v>321.48913043478257</v>
      </c>
      <c r="K213" s="4">
        <f>SUM(Nurse[[#This Row],[RN Hours (excl. Admin, DON)]],Nurse[[#This Row],[LPN Hours (excl. Admin)]],Nurse[[#This Row],[CNA Hours]],Nurse[[#This Row],[NA TR Hours]],Nurse[[#This Row],[Med Aide/Tech Hours]])</f>
        <v>296.54347826086956</v>
      </c>
      <c r="L213" s="4">
        <f>SUM(Nurse[[#This Row],[RN Hours (excl. Admin, DON)]],Nurse[[#This Row],[RN Admin Hours]],Nurse[[#This Row],[RN DON Hours]])</f>
        <v>25.578804347826086</v>
      </c>
      <c r="M213" s="4">
        <v>10.236413043478262</v>
      </c>
      <c r="N213" s="4">
        <v>9.304347826086957</v>
      </c>
      <c r="O213" s="4">
        <v>6.0380434782608692</v>
      </c>
      <c r="P213" s="4">
        <f>SUM(Nurse[[#This Row],[LPN Hours (excl. Admin)]],Nurse[[#This Row],[LPN Admin Hours]])</f>
        <v>92.573369565217391</v>
      </c>
      <c r="Q213" s="4">
        <v>82.970108695652172</v>
      </c>
      <c r="R213" s="4">
        <v>9.6032608695652169</v>
      </c>
      <c r="S213" s="4">
        <f>SUM(Nurse[[#This Row],[CNA Hours]],Nurse[[#This Row],[NA TR Hours]],Nurse[[#This Row],[Med Aide/Tech Hours]])</f>
        <v>203.33695652173913</v>
      </c>
      <c r="T213" s="4">
        <v>184.88043478260869</v>
      </c>
      <c r="U213" s="4">
        <v>18.456521739130434</v>
      </c>
      <c r="V213" s="4">
        <v>0</v>
      </c>
      <c r="W2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3" s="4">
        <v>0</v>
      </c>
      <c r="Y213" s="4">
        <v>0</v>
      </c>
      <c r="Z213" s="4">
        <v>0</v>
      </c>
      <c r="AA213" s="4">
        <v>0</v>
      </c>
      <c r="AB213" s="4">
        <v>0</v>
      </c>
      <c r="AC213" s="4">
        <v>0</v>
      </c>
      <c r="AD213" s="4">
        <v>0</v>
      </c>
      <c r="AE213" s="4">
        <v>0</v>
      </c>
      <c r="AF213" s="1">
        <v>445503</v>
      </c>
      <c r="AG213" s="1">
        <v>4</v>
      </c>
      <c r="AH213"/>
    </row>
    <row r="214" spans="1:34" x14ac:dyDescent="0.25">
      <c r="A214" t="s">
        <v>352</v>
      </c>
      <c r="B214" t="s">
        <v>190</v>
      </c>
      <c r="C214" t="s">
        <v>588</v>
      </c>
      <c r="D214" t="s">
        <v>449</v>
      </c>
      <c r="E214" s="4">
        <v>59.945652173913047</v>
      </c>
      <c r="F214" s="4">
        <f>Nurse[[#This Row],[Total Nurse Staff Hours]]/Nurse[[#This Row],[MDS Census]]</f>
        <v>3.5367162284678155</v>
      </c>
      <c r="G214" s="4">
        <f>Nurse[[#This Row],[Total Direct Care Staff Hours]]/Nurse[[#This Row],[MDS Census]]</f>
        <v>3.2293381686310068</v>
      </c>
      <c r="H214" s="4">
        <f>Nurse[[#This Row],[Total RN Hours (w/ Admin, DON)]]/Nurse[[#This Row],[MDS Census]]</f>
        <v>0.38774977334542149</v>
      </c>
      <c r="I214" s="4">
        <f>Nurse[[#This Row],[RN Hours (excl. Admin, DON)]]/Nurse[[#This Row],[MDS Census]]</f>
        <v>0.24935448776065275</v>
      </c>
      <c r="J214" s="4">
        <f>SUM(Nurse[[#This Row],[RN Hours (excl. Admin, DON)]],Nurse[[#This Row],[RN Admin Hours]],Nurse[[#This Row],[RN DON Hours]],Nurse[[#This Row],[LPN Hours (excl. Admin)]],Nurse[[#This Row],[LPN Admin Hours]],Nurse[[#This Row],[CNA Hours]],Nurse[[#This Row],[NA TR Hours]],Nurse[[#This Row],[Med Aide/Tech Hours]])</f>
        <v>212.01076086956525</v>
      </c>
      <c r="K214" s="4">
        <f>SUM(Nurse[[#This Row],[RN Hours (excl. Admin, DON)]],Nurse[[#This Row],[LPN Hours (excl. Admin)]],Nurse[[#This Row],[CNA Hours]],Nurse[[#This Row],[NA TR Hours]],Nurse[[#This Row],[Med Aide/Tech Hours]])</f>
        <v>193.58478260869569</v>
      </c>
      <c r="L214" s="4">
        <f>SUM(Nurse[[#This Row],[RN Hours (excl. Admin, DON)]],Nurse[[#This Row],[RN Admin Hours]],Nurse[[#This Row],[RN DON Hours]])</f>
        <v>23.243913043478258</v>
      </c>
      <c r="M214" s="4">
        <v>14.947717391304348</v>
      </c>
      <c r="N214" s="4">
        <v>3.0788043478260869</v>
      </c>
      <c r="O214" s="4">
        <v>5.2173913043478262</v>
      </c>
      <c r="P214" s="4">
        <f>SUM(Nurse[[#This Row],[LPN Hours (excl. Admin)]],Nurse[[#This Row],[LPN Admin Hours]])</f>
        <v>78.442608695652183</v>
      </c>
      <c r="Q214" s="4">
        <v>68.312826086956534</v>
      </c>
      <c r="R214" s="4">
        <v>10.129782608695654</v>
      </c>
      <c r="S214" s="4">
        <f>SUM(Nurse[[#This Row],[CNA Hours]],Nurse[[#This Row],[NA TR Hours]],Nurse[[#This Row],[Med Aide/Tech Hours]])</f>
        <v>110.32423913043482</v>
      </c>
      <c r="T214" s="4">
        <v>81.638260869565244</v>
      </c>
      <c r="U214" s="4">
        <v>28.685978260869572</v>
      </c>
      <c r="V214" s="4">
        <v>0</v>
      </c>
      <c r="W2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0.11413043478260869</v>
      </c>
      <c r="X214" s="4">
        <v>0</v>
      </c>
      <c r="Y214" s="4">
        <v>0</v>
      </c>
      <c r="Z214" s="4">
        <v>0</v>
      </c>
      <c r="AA214" s="4">
        <v>0</v>
      </c>
      <c r="AB214" s="4">
        <v>0.11413043478260869</v>
      </c>
      <c r="AC214" s="4">
        <v>0</v>
      </c>
      <c r="AD214" s="4">
        <v>0</v>
      </c>
      <c r="AE214" s="4">
        <v>0</v>
      </c>
      <c r="AF214" s="1">
        <v>445390</v>
      </c>
      <c r="AG214" s="1">
        <v>4</v>
      </c>
      <c r="AH214"/>
    </row>
    <row r="215" spans="1:34" x14ac:dyDescent="0.25">
      <c r="A215" t="s">
        <v>352</v>
      </c>
      <c r="B215" t="s">
        <v>97</v>
      </c>
      <c r="C215" t="s">
        <v>525</v>
      </c>
      <c r="D215" t="s">
        <v>440</v>
      </c>
      <c r="E215" s="4">
        <v>105.98913043478261</v>
      </c>
      <c r="F215" s="4">
        <f>Nurse[[#This Row],[Total Nurse Staff Hours]]/Nurse[[#This Row],[MDS Census]]</f>
        <v>4.0369808224797445</v>
      </c>
      <c r="G215" s="4">
        <f>Nurse[[#This Row],[Total Direct Care Staff Hours]]/Nurse[[#This Row],[MDS Census]]</f>
        <v>3.6042190544559514</v>
      </c>
      <c r="H215" s="4">
        <f>Nurse[[#This Row],[Total RN Hours (w/ Admin, DON)]]/Nurse[[#This Row],[MDS Census]]</f>
        <v>0.40125833247872</v>
      </c>
      <c r="I215" s="4">
        <f>Nurse[[#This Row],[RN Hours (excl. Admin, DON)]]/Nurse[[#This Row],[MDS Census]]</f>
        <v>0.17283663214029321</v>
      </c>
      <c r="J215" s="4">
        <f>SUM(Nurse[[#This Row],[RN Hours (excl. Admin, DON)]],Nurse[[#This Row],[RN Admin Hours]],Nurse[[#This Row],[RN DON Hours]],Nurse[[#This Row],[LPN Hours (excl. Admin)]],Nurse[[#This Row],[LPN Admin Hours]],Nurse[[#This Row],[CNA Hours]],Nurse[[#This Row],[NA TR Hours]],Nurse[[#This Row],[Med Aide/Tech Hours]])</f>
        <v>427.87608695652159</v>
      </c>
      <c r="K215" s="4">
        <f>SUM(Nurse[[#This Row],[RN Hours (excl. Admin, DON)]],Nurse[[#This Row],[LPN Hours (excl. Admin)]],Nurse[[#This Row],[CNA Hours]],Nurse[[#This Row],[NA TR Hours]],Nurse[[#This Row],[Med Aide/Tech Hours]])</f>
        <v>382.00804347826067</v>
      </c>
      <c r="L215" s="4">
        <f>SUM(Nurse[[#This Row],[RN Hours (excl. Admin, DON)]],Nurse[[#This Row],[RN Admin Hours]],Nurse[[#This Row],[RN DON Hours]])</f>
        <v>42.529021739130421</v>
      </c>
      <c r="M215" s="4">
        <v>18.318804347826077</v>
      </c>
      <c r="N215" s="4">
        <v>19.340652173913043</v>
      </c>
      <c r="O215" s="4">
        <v>4.8695652173913047</v>
      </c>
      <c r="P215" s="4">
        <f>SUM(Nurse[[#This Row],[LPN Hours (excl. Admin)]],Nurse[[#This Row],[LPN Admin Hours]])</f>
        <v>97.384565217391298</v>
      </c>
      <c r="Q215" s="4">
        <v>75.726739130434765</v>
      </c>
      <c r="R215" s="4">
        <v>21.657826086956526</v>
      </c>
      <c r="S215" s="4">
        <f>SUM(Nurse[[#This Row],[CNA Hours]],Nurse[[#This Row],[NA TR Hours]],Nurse[[#This Row],[Med Aide/Tech Hours]])</f>
        <v>287.96249999999986</v>
      </c>
      <c r="T215" s="4">
        <v>287.96249999999986</v>
      </c>
      <c r="U215" s="4">
        <v>0</v>
      </c>
      <c r="V215" s="4">
        <v>0</v>
      </c>
      <c r="W2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8.1521739130434784E-2</v>
      </c>
      <c r="X215" s="4">
        <v>0</v>
      </c>
      <c r="Y215" s="4">
        <v>0</v>
      </c>
      <c r="Z215" s="4">
        <v>0</v>
      </c>
      <c r="AA215" s="4">
        <v>0</v>
      </c>
      <c r="AB215" s="4">
        <v>8.1521739130434784E-2</v>
      </c>
      <c r="AC215" s="4">
        <v>0</v>
      </c>
      <c r="AD215" s="4">
        <v>0</v>
      </c>
      <c r="AE215" s="4">
        <v>0</v>
      </c>
      <c r="AF215" s="1">
        <v>445232</v>
      </c>
      <c r="AG215" s="1">
        <v>4</v>
      </c>
      <c r="AH215"/>
    </row>
    <row r="216" spans="1:34" x14ac:dyDescent="0.25">
      <c r="A216" t="s">
        <v>352</v>
      </c>
      <c r="B216" t="s">
        <v>170</v>
      </c>
      <c r="C216" t="s">
        <v>532</v>
      </c>
      <c r="D216" t="s">
        <v>371</v>
      </c>
      <c r="E216" s="4">
        <v>38.521739130434781</v>
      </c>
      <c r="F216" s="4">
        <f>Nurse[[#This Row],[Total Nurse Staff Hours]]/Nurse[[#This Row],[MDS Census]]</f>
        <v>4.9176044018058693</v>
      </c>
      <c r="G216" s="4">
        <f>Nurse[[#This Row],[Total Direct Care Staff Hours]]/Nurse[[#This Row],[MDS Census]]</f>
        <v>4.2589051918735903</v>
      </c>
      <c r="H216" s="4">
        <f>Nurse[[#This Row],[Total RN Hours (w/ Admin, DON)]]/Nurse[[#This Row],[MDS Census]]</f>
        <v>2.0166478555304748</v>
      </c>
      <c r="I216" s="4">
        <f>Nurse[[#This Row],[RN Hours (excl. Admin, DON)]]/Nurse[[#This Row],[MDS Census]]</f>
        <v>1.4444130925507908</v>
      </c>
      <c r="J216" s="4">
        <f>SUM(Nurse[[#This Row],[RN Hours (excl. Admin, DON)]],Nurse[[#This Row],[RN Admin Hours]],Nurse[[#This Row],[RN DON Hours]],Nurse[[#This Row],[LPN Hours (excl. Admin)]],Nurse[[#This Row],[LPN Admin Hours]],Nurse[[#This Row],[CNA Hours]],Nurse[[#This Row],[NA TR Hours]],Nurse[[#This Row],[Med Aide/Tech Hours]])</f>
        <v>189.4346739130435</v>
      </c>
      <c r="K216" s="4">
        <f>SUM(Nurse[[#This Row],[RN Hours (excl. Admin, DON)]],Nurse[[#This Row],[LPN Hours (excl. Admin)]],Nurse[[#This Row],[CNA Hours]],Nurse[[#This Row],[NA TR Hours]],Nurse[[#This Row],[Med Aide/Tech Hours]])</f>
        <v>164.06043478260872</v>
      </c>
      <c r="L216" s="4">
        <f>SUM(Nurse[[#This Row],[RN Hours (excl. Admin, DON)]],Nurse[[#This Row],[RN Admin Hours]],Nurse[[#This Row],[RN DON Hours]])</f>
        <v>77.684782608695684</v>
      </c>
      <c r="M216" s="4">
        <v>55.641304347826114</v>
      </c>
      <c r="N216" s="4">
        <v>16.304347826086957</v>
      </c>
      <c r="O216" s="4">
        <v>5.7391304347826084</v>
      </c>
      <c r="P216" s="4">
        <f>SUM(Nurse[[#This Row],[LPN Hours (excl. Admin)]],Nurse[[#This Row],[LPN Admin Hours]])</f>
        <v>49.17858695652172</v>
      </c>
      <c r="Q216" s="4">
        <v>45.847826086956502</v>
      </c>
      <c r="R216" s="4">
        <v>3.3307608695652173</v>
      </c>
      <c r="S216" s="4">
        <f>SUM(Nurse[[#This Row],[CNA Hours]],Nurse[[#This Row],[NA TR Hours]],Nurse[[#This Row],[Med Aide/Tech Hours]])</f>
        <v>62.571304347826079</v>
      </c>
      <c r="T216" s="4">
        <v>57.000760869565212</v>
      </c>
      <c r="U216" s="4">
        <v>5.570543478260868</v>
      </c>
      <c r="V216" s="4">
        <v>0</v>
      </c>
      <c r="W2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0.31521739130434778</v>
      </c>
      <c r="X216" s="4">
        <v>8.6956521739130432E-2</v>
      </c>
      <c r="Y216" s="4">
        <v>0</v>
      </c>
      <c r="Z216" s="4">
        <v>0</v>
      </c>
      <c r="AA216" s="4">
        <v>0</v>
      </c>
      <c r="AB216" s="4">
        <v>0.22826086956521738</v>
      </c>
      <c r="AC216" s="4">
        <v>0</v>
      </c>
      <c r="AD216" s="4">
        <v>0</v>
      </c>
      <c r="AE216" s="4">
        <v>0</v>
      </c>
      <c r="AF216" s="1">
        <v>445356</v>
      </c>
      <c r="AG216" s="1">
        <v>4</v>
      </c>
      <c r="AH216"/>
    </row>
    <row r="217" spans="1:34" x14ac:dyDescent="0.25">
      <c r="A217" t="s">
        <v>352</v>
      </c>
      <c r="B217" t="s">
        <v>58</v>
      </c>
      <c r="C217" t="s">
        <v>503</v>
      </c>
      <c r="D217" t="s">
        <v>413</v>
      </c>
      <c r="E217" s="4">
        <v>239.64130434782609</v>
      </c>
      <c r="F217" s="4">
        <f>Nurse[[#This Row],[Total Nurse Staff Hours]]/Nurse[[#This Row],[MDS Census]]</f>
        <v>3.4673601850591922</v>
      </c>
      <c r="G217" s="4">
        <f>Nurse[[#This Row],[Total Direct Care Staff Hours]]/Nurse[[#This Row],[MDS Census]]</f>
        <v>3.2295895133124692</v>
      </c>
      <c r="H217" s="4">
        <f>Nurse[[#This Row],[Total RN Hours (w/ Admin, DON)]]/Nurse[[#This Row],[MDS Census]]</f>
        <v>0.40950968385721409</v>
      </c>
      <c r="I217" s="4">
        <f>Nurse[[#This Row],[RN Hours (excl. Admin, DON)]]/Nurse[[#This Row],[MDS Census]]</f>
        <v>0.33873452170363311</v>
      </c>
      <c r="J217" s="4">
        <f>SUM(Nurse[[#This Row],[RN Hours (excl. Admin, DON)]],Nurse[[#This Row],[RN Admin Hours]],Nurse[[#This Row],[RN DON Hours]],Nurse[[#This Row],[LPN Hours (excl. Admin)]],Nurse[[#This Row],[LPN Admin Hours]],Nurse[[#This Row],[CNA Hours]],Nurse[[#This Row],[NA TR Hours]],Nurse[[#This Row],[Med Aide/Tech Hours]])</f>
        <v>830.92271739130445</v>
      </c>
      <c r="K217" s="4">
        <f>SUM(Nurse[[#This Row],[RN Hours (excl. Admin, DON)]],Nurse[[#This Row],[LPN Hours (excl. Admin)]],Nurse[[#This Row],[CNA Hours]],Nurse[[#This Row],[NA TR Hours]],Nurse[[#This Row],[Med Aide/Tech Hours]])</f>
        <v>773.94304347826096</v>
      </c>
      <c r="L217" s="4">
        <f>SUM(Nurse[[#This Row],[RN Hours (excl. Admin, DON)]],Nurse[[#This Row],[RN Admin Hours]],Nurse[[#This Row],[RN DON Hours]])</f>
        <v>98.135434782608684</v>
      </c>
      <c r="M217" s="4">
        <v>81.174782608695651</v>
      </c>
      <c r="N217" s="4">
        <v>12.080217391304348</v>
      </c>
      <c r="O217" s="4">
        <v>4.8804347826086953</v>
      </c>
      <c r="P217" s="4">
        <f>SUM(Nurse[[#This Row],[LPN Hours (excl. Admin)]],Nurse[[#This Row],[LPN Admin Hours]])</f>
        <v>280.97554347826087</v>
      </c>
      <c r="Q217" s="4">
        <v>240.95652173913044</v>
      </c>
      <c r="R217" s="4">
        <v>40.019021739130437</v>
      </c>
      <c r="S217" s="4">
        <f>SUM(Nurse[[#This Row],[CNA Hours]],Nurse[[#This Row],[NA TR Hours]],Nurse[[#This Row],[Med Aide/Tech Hours]])</f>
        <v>451.81173913043489</v>
      </c>
      <c r="T217" s="4">
        <v>451.81173913043489</v>
      </c>
      <c r="U217" s="4">
        <v>0</v>
      </c>
      <c r="V217" s="4">
        <v>0</v>
      </c>
      <c r="W2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96.669673913043482</v>
      </c>
      <c r="X217" s="4">
        <v>6.6195652173913047</v>
      </c>
      <c r="Y217" s="4">
        <v>0</v>
      </c>
      <c r="Z217" s="4">
        <v>0</v>
      </c>
      <c r="AA217" s="4">
        <v>23.836956521739129</v>
      </c>
      <c r="AB217" s="4">
        <v>0</v>
      </c>
      <c r="AC217" s="4">
        <v>66.213152173913045</v>
      </c>
      <c r="AD217" s="4">
        <v>0</v>
      </c>
      <c r="AE217" s="4">
        <v>0</v>
      </c>
      <c r="AF217" s="1">
        <v>445154</v>
      </c>
      <c r="AG217" s="1">
        <v>4</v>
      </c>
      <c r="AH217"/>
    </row>
    <row r="218" spans="1:34" x14ac:dyDescent="0.25">
      <c r="A218" t="s">
        <v>352</v>
      </c>
      <c r="B218" t="s">
        <v>80</v>
      </c>
      <c r="C218" t="s">
        <v>527</v>
      </c>
      <c r="D218" t="s">
        <v>374</v>
      </c>
      <c r="E218" s="4">
        <v>138.19565217391303</v>
      </c>
      <c r="F218" s="4">
        <f>Nurse[[#This Row],[Total Nurse Staff Hours]]/Nurse[[#This Row],[MDS Census]]</f>
        <v>3.4456536101934883</v>
      </c>
      <c r="G218" s="4">
        <f>Nurse[[#This Row],[Total Direct Care Staff Hours]]/Nurse[[#This Row],[MDS Census]]</f>
        <v>3.1951785433380531</v>
      </c>
      <c r="H218" s="4">
        <f>Nurse[[#This Row],[Total RN Hours (w/ Admin, DON)]]/Nurse[[#This Row],[MDS Census]]</f>
        <v>0.44342693094226832</v>
      </c>
      <c r="I218" s="4">
        <f>Nurse[[#This Row],[RN Hours (excl. Admin, DON)]]/Nurse[[#This Row],[MDS Census]]</f>
        <v>0.23741387446908921</v>
      </c>
      <c r="J218" s="4">
        <f>SUM(Nurse[[#This Row],[RN Hours (excl. Admin, DON)]],Nurse[[#This Row],[RN Admin Hours]],Nurse[[#This Row],[RN DON Hours]],Nurse[[#This Row],[LPN Hours (excl. Admin)]],Nurse[[#This Row],[LPN Admin Hours]],Nurse[[#This Row],[CNA Hours]],Nurse[[#This Row],[NA TR Hours]],Nurse[[#This Row],[Med Aide/Tech Hours]])</f>
        <v>476.174347826087</v>
      </c>
      <c r="K218" s="4">
        <f>SUM(Nurse[[#This Row],[RN Hours (excl. Admin, DON)]],Nurse[[#This Row],[LPN Hours (excl. Admin)]],Nurse[[#This Row],[CNA Hours]],Nurse[[#This Row],[NA TR Hours]],Nurse[[#This Row],[Med Aide/Tech Hours]])</f>
        <v>441.55978260869568</v>
      </c>
      <c r="L218" s="4">
        <f>SUM(Nurse[[#This Row],[RN Hours (excl. Admin, DON)]],Nurse[[#This Row],[RN Admin Hours]],Nurse[[#This Row],[RN DON Hours]])</f>
        <v>61.279673913043467</v>
      </c>
      <c r="M218" s="4">
        <v>32.809565217391302</v>
      </c>
      <c r="N218" s="4">
        <v>23.33967391304347</v>
      </c>
      <c r="O218" s="4">
        <v>5.1304347826086953</v>
      </c>
      <c r="P218" s="4">
        <f>SUM(Nurse[[#This Row],[LPN Hours (excl. Admin)]],Nurse[[#This Row],[LPN Admin Hours]])</f>
        <v>181.98173913043476</v>
      </c>
      <c r="Q218" s="4">
        <v>175.83728260869563</v>
      </c>
      <c r="R218" s="4">
        <v>6.1444565217391327</v>
      </c>
      <c r="S218" s="4">
        <f>SUM(Nurse[[#This Row],[CNA Hours]],Nurse[[#This Row],[NA TR Hours]],Nurse[[#This Row],[Med Aide/Tech Hours]])</f>
        <v>232.91293478260874</v>
      </c>
      <c r="T218" s="4">
        <v>232.91293478260874</v>
      </c>
      <c r="U218" s="4">
        <v>0</v>
      </c>
      <c r="V218" s="4">
        <v>0</v>
      </c>
      <c r="W2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98.609239130434773</v>
      </c>
      <c r="X218" s="4">
        <v>8.9673913043478257E-2</v>
      </c>
      <c r="Y218" s="4">
        <v>0</v>
      </c>
      <c r="Z218" s="4">
        <v>0</v>
      </c>
      <c r="AA218" s="4">
        <v>2.6630434782608696</v>
      </c>
      <c r="AB218" s="4">
        <v>0</v>
      </c>
      <c r="AC218" s="4">
        <v>95.856521739130429</v>
      </c>
      <c r="AD218" s="4">
        <v>0</v>
      </c>
      <c r="AE218" s="4">
        <v>0</v>
      </c>
      <c r="AF218" s="1">
        <v>445197</v>
      </c>
      <c r="AG218" s="1">
        <v>4</v>
      </c>
      <c r="AH218"/>
    </row>
    <row r="219" spans="1:34" x14ac:dyDescent="0.25">
      <c r="A219" t="s">
        <v>352</v>
      </c>
      <c r="B219" t="s">
        <v>132</v>
      </c>
      <c r="C219" t="s">
        <v>506</v>
      </c>
      <c r="D219" t="s">
        <v>374</v>
      </c>
      <c r="E219" s="4">
        <v>54.728260869565219</v>
      </c>
      <c r="F219" s="4">
        <f>Nurse[[#This Row],[Total Nurse Staff Hours]]/Nurse[[#This Row],[MDS Census]]</f>
        <v>4.0515412115193632</v>
      </c>
      <c r="G219" s="4">
        <f>Nurse[[#This Row],[Total Direct Care Staff Hours]]/Nurse[[#This Row],[MDS Census]]</f>
        <v>3.5083376365441898</v>
      </c>
      <c r="H219" s="4">
        <f>Nurse[[#This Row],[Total RN Hours (w/ Admin, DON)]]/Nurse[[#This Row],[MDS Census]]</f>
        <v>0.44587487586891755</v>
      </c>
      <c r="I219" s="4">
        <f>Nurse[[#This Row],[RN Hours (excl. Admin, DON)]]/Nurse[[#This Row],[MDS Census]]</f>
        <v>0.21676266137040714</v>
      </c>
      <c r="J219" s="4">
        <f>SUM(Nurse[[#This Row],[RN Hours (excl. Admin, DON)]],Nurse[[#This Row],[RN Admin Hours]],Nurse[[#This Row],[RN DON Hours]],Nurse[[#This Row],[LPN Hours (excl. Admin)]],Nurse[[#This Row],[LPN Admin Hours]],Nurse[[#This Row],[CNA Hours]],Nurse[[#This Row],[NA TR Hours]],Nurse[[#This Row],[Med Aide/Tech Hours]])</f>
        <v>221.73380434782604</v>
      </c>
      <c r="K219" s="4">
        <f>SUM(Nurse[[#This Row],[RN Hours (excl. Admin, DON)]],Nurse[[#This Row],[LPN Hours (excl. Admin)]],Nurse[[#This Row],[CNA Hours]],Nurse[[#This Row],[NA TR Hours]],Nurse[[#This Row],[Med Aide/Tech Hours]])</f>
        <v>192.00521739130431</v>
      </c>
      <c r="L219" s="4">
        <f>SUM(Nurse[[#This Row],[RN Hours (excl. Admin, DON)]],Nurse[[#This Row],[RN Admin Hours]],Nurse[[#This Row],[RN DON Hours]])</f>
        <v>24.40195652173913</v>
      </c>
      <c r="M219" s="4">
        <v>11.86304347826087</v>
      </c>
      <c r="N219" s="4">
        <v>7.3215217391304348</v>
      </c>
      <c r="O219" s="4">
        <v>5.2173913043478262</v>
      </c>
      <c r="P219" s="4">
        <f>SUM(Nurse[[#This Row],[LPN Hours (excl. Admin)]],Nurse[[#This Row],[LPN Admin Hours]])</f>
        <v>73.138695652173922</v>
      </c>
      <c r="Q219" s="4">
        <v>55.949021739130437</v>
      </c>
      <c r="R219" s="4">
        <v>17.189673913043482</v>
      </c>
      <c r="S219" s="4">
        <f>SUM(Nurse[[#This Row],[CNA Hours]],Nurse[[#This Row],[NA TR Hours]],Nurse[[#This Row],[Med Aide/Tech Hours]])</f>
        <v>124.19315217391301</v>
      </c>
      <c r="T219" s="4">
        <v>124.19315217391301</v>
      </c>
      <c r="U219" s="4">
        <v>0</v>
      </c>
      <c r="V219" s="4">
        <v>0</v>
      </c>
      <c r="W2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9" s="4">
        <v>0</v>
      </c>
      <c r="Y219" s="4">
        <v>0</v>
      </c>
      <c r="Z219" s="4">
        <v>0</v>
      </c>
      <c r="AA219" s="4">
        <v>0</v>
      </c>
      <c r="AB219" s="4">
        <v>0</v>
      </c>
      <c r="AC219" s="4">
        <v>0</v>
      </c>
      <c r="AD219" s="4">
        <v>0</v>
      </c>
      <c r="AE219" s="4">
        <v>0</v>
      </c>
      <c r="AF219" s="1">
        <v>445283</v>
      </c>
      <c r="AG219" s="1">
        <v>4</v>
      </c>
      <c r="AH219"/>
    </row>
    <row r="220" spans="1:34" x14ac:dyDescent="0.25">
      <c r="A220" t="s">
        <v>352</v>
      </c>
      <c r="B220" t="s">
        <v>134</v>
      </c>
      <c r="C220" t="s">
        <v>571</v>
      </c>
      <c r="D220" t="s">
        <v>394</v>
      </c>
      <c r="E220" s="4">
        <v>55.608695652173914</v>
      </c>
      <c r="F220" s="4">
        <f>Nurse[[#This Row],[Total Nurse Staff Hours]]/Nurse[[#This Row],[MDS Census]]</f>
        <v>3.3760496481626276</v>
      </c>
      <c r="G220" s="4">
        <f>Nurse[[#This Row],[Total Direct Care Staff Hours]]/Nurse[[#This Row],[MDS Census]]</f>
        <v>3.0888721657544962</v>
      </c>
      <c r="H220" s="4">
        <f>Nurse[[#This Row],[Total RN Hours (w/ Admin, DON)]]/Nurse[[#This Row],[MDS Census]]</f>
        <v>0.46574472243940573</v>
      </c>
      <c r="I220" s="4">
        <f>Nurse[[#This Row],[RN Hours (excl. Admin, DON)]]/Nurse[[#This Row],[MDS Census]]</f>
        <v>0.28119038311180611</v>
      </c>
      <c r="J220" s="4">
        <f>SUM(Nurse[[#This Row],[RN Hours (excl. Admin, DON)]],Nurse[[#This Row],[RN Admin Hours]],Nurse[[#This Row],[RN DON Hours]],Nurse[[#This Row],[LPN Hours (excl. Admin)]],Nurse[[#This Row],[LPN Admin Hours]],Nurse[[#This Row],[CNA Hours]],Nurse[[#This Row],[NA TR Hours]],Nurse[[#This Row],[Med Aide/Tech Hours]])</f>
        <v>187.73771739130439</v>
      </c>
      <c r="K220" s="4">
        <f>SUM(Nurse[[#This Row],[RN Hours (excl. Admin, DON)]],Nurse[[#This Row],[LPN Hours (excl. Admin)]],Nurse[[#This Row],[CNA Hours]],Nurse[[#This Row],[NA TR Hours]],Nurse[[#This Row],[Med Aide/Tech Hours]])</f>
        <v>171.76815217391308</v>
      </c>
      <c r="L220" s="4">
        <f>SUM(Nurse[[#This Row],[RN Hours (excl. Admin, DON)]],Nurse[[#This Row],[RN Admin Hours]],Nurse[[#This Row],[RN DON Hours]])</f>
        <v>25.899456521739129</v>
      </c>
      <c r="M220" s="4">
        <v>15.63663043478261</v>
      </c>
      <c r="N220" s="4">
        <v>4.9584782608695628</v>
      </c>
      <c r="O220" s="4">
        <v>5.3043478260869561</v>
      </c>
      <c r="P220" s="4">
        <f>SUM(Nurse[[#This Row],[LPN Hours (excl. Admin)]],Nurse[[#This Row],[LPN Admin Hours]])</f>
        <v>57.903586956521735</v>
      </c>
      <c r="Q220" s="4">
        <v>52.196847826086952</v>
      </c>
      <c r="R220" s="4">
        <v>5.7067391304347828</v>
      </c>
      <c r="S220" s="4">
        <f>SUM(Nurse[[#This Row],[CNA Hours]],Nurse[[#This Row],[NA TR Hours]],Nurse[[#This Row],[Med Aide/Tech Hours]])</f>
        <v>103.93467391304351</v>
      </c>
      <c r="T220" s="4">
        <v>85.628260869565253</v>
      </c>
      <c r="U220" s="4">
        <v>18.306413043478262</v>
      </c>
      <c r="V220" s="4">
        <v>0</v>
      </c>
      <c r="W2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0" s="4">
        <v>0</v>
      </c>
      <c r="Y220" s="4">
        <v>0</v>
      </c>
      <c r="Z220" s="4">
        <v>0</v>
      </c>
      <c r="AA220" s="4">
        <v>0</v>
      </c>
      <c r="AB220" s="4">
        <v>0</v>
      </c>
      <c r="AC220" s="4">
        <v>0</v>
      </c>
      <c r="AD220" s="4">
        <v>0</v>
      </c>
      <c r="AE220" s="4">
        <v>0</v>
      </c>
      <c r="AF220" s="1">
        <v>445285</v>
      </c>
      <c r="AG220" s="1">
        <v>4</v>
      </c>
      <c r="AH220"/>
    </row>
    <row r="221" spans="1:34" x14ac:dyDescent="0.25">
      <c r="A221" t="s">
        <v>352</v>
      </c>
      <c r="B221" t="s">
        <v>291</v>
      </c>
      <c r="C221" t="s">
        <v>527</v>
      </c>
      <c r="D221" t="s">
        <v>374</v>
      </c>
      <c r="E221" s="4">
        <v>18.456521739130434</v>
      </c>
      <c r="F221" s="4">
        <f>Nurse[[#This Row],[Total Nurse Staff Hours]]/Nurse[[#This Row],[MDS Census]]</f>
        <v>4.8241519434628977</v>
      </c>
      <c r="G221" s="4">
        <f>Nurse[[#This Row],[Total Direct Care Staff Hours]]/Nurse[[#This Row],[MDS Census]]</f>
        <v>4.5885806831566542</v>
      </c>
      <c r="H221" s="4">
        <f>Nurse[[#This Row],[Total RN Hours (w/ Admin, DON)]]/Nurse[[#This Row],[MDS Census]]</f>
        <v>1.6634393404004713</v>
      </c>
      <c r="I221" s="4">
        <f>Nurse[[#This Row],[RN Hours (excl. Admin, DON)]]/Nurse[[#This Row],[MDS Census]]</f>
        <v>1.4278680800942285</v>
      </c>
      <c r="J221" s="4">
        <f>SUM(Nurse[[#This Row],[RN Hours (excl. Admin, DON)]],Nurse[[#This Row],[RN Admin Hours]],Nurse[[#This Row],[RN DON Hours]],Nurse[[#This Row],[LPN Hours (excl. Admin)]],Nurse[[#This Row],[LPN Admin Hours]],Nurse[[#This Row],[CNA Hours]],Nurse[[#This Row],[NA TR Hours]],Nurse[[#This Row],[Med Aide/Tech Hours]])</f>
        <v>89.037065217391302</v>
      </c>
      <c r="K221" s="4">
        <f>SUM(Nurse[[#This Row],[RN Hours (excl. Admin, DON)]],Nurse[[#This Row],[LPN Hours (excl. Admin)]],Nurse[[#This Row],[CNA Hours]],Nurse[[#This Row],[NA TR Hours]],Nurse[[#This Row],[Med Aide/Tech Hours]])</f>
        <v>84.689239130434771</v>
      </c>
      <c r="L221" s="4">
        <f>SUM(Nurse[[#This Row],[RN Hours (excl. Admin, DON)]],Nurse[[#This Row],[RN Admin Hours]],Nurse[[#This Row],[RN DON Hours]])</f>
        <v>30.701304347826088</v>
      </c>
      <c r="M221" s="4">
        <v>26.353478260869565</v>
      </c>
      <c r="N221" s="4">
        <v>0</v>
      </c>
      <c r="O221" s="4">
        <v>4.3478260869565215</v>
      </c>
      <c r="P221" s="4">
        <f>SUM(Nurse[[#This Row],[LPN Hours (excl. Admin)]],Nurse[[#This Row],[LPN Admin Hours]])</f>
        <v>24.03554347826087</v>
      </c>
      <c r="Q221" s="4">
        <v>24.03554347826087</v>
      </c>
      <c r="R221" s="4">
        <v>0</v>
      </c>
      <c r="S221" s="4">
        <f>SUM(Nurse[[#This Row],[CNA Hours]],Nurse[[#This Row],[NA TR Hours]],Nurse[[#This Row],[Med Aide/Tech Hours]])</f>
        <v>34.300217391304344</v>
      </c>
      <c r="T221" s="4">
        <v>34.300217391304344</v>
      </c>
      <c r="U221" s="4">
        <v>0</v>
      </c>
      <c r="V221" s="4">
        <v>0</v>
      </c>
      <c r="W2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1" s="4">
        <v>0</v>
      </c>
      <c r="Y221" s="4">
        <v>0</v>
      </c>
      <c r="Z221" s="4">
        <v>0</v>
      </c>
      <c r="AA221" s="4">
        <v>0</v>
      </c>
      <c r="AB221" s="4">
        <v>0</v>
      </c>
      <c r="AC221" s="4">
        <v>0</v>
      </c>
      <c r="AD221" s="4">
        <v>0</v>
      </c>
      <c r="AE221" s="4">
        <v>0</v>
      </c>
      <c r="AF221" s="1">
        <v>445521</v>
      </c>
      <c r="AG221" s="1">
        <v>4</v>
      </c>
      <c r="AH221"/>
    </row>
    <row r="222" spans="1:34" x14ac:dyDescent="0.25">
      <c r="A222" t="s">
        <v>352</v>
      </c>
      <c r="B222" t="s">
        <v>94</v>
      </c>
      <c r="C222" t="s">
        <v>558</v>
      </c>
      <c r="D222" t="s">
        <v>437</v>
      </c>
      <c r="E222" s="4">
        <v>49.184782608695649</v>
      </c>
      <c r="F222" s="4">
        <f>Nurse[[#This Row],[Total Nurse Staff Hours]]/Nurse[[#This Row],[MDS Census]]</f>
        <v>2.9472773480662977</v>
      </c>
      <c r="G222" s="4">
        <f>Nurse[[#This Row],[Total Direct Care Staff Hours]]/Nurse[[#This Row],[MDS Census]]</f>
        <v>2.6469348066298335</v>
      </c>
      <c r="H222" s="4">
        <f>Nurse[[#This Row],[Total RN Hours (w/ Admin, DON)]]/Nurse[[#This Row],[MDS Census]]</f>
        <v>0.54617237569060773</v>
      </c>
      <c r="I222" s="4">
        <f>Nurse[[#This Row],[RN Hours (excl. Admin, DON)]]/Nurse[[#This Row],[MDS Census]]</f>
        <v>0.4347911602209944</v>
      </c>
      <c r="J222" s="4">
        <f>SUM(Nurse[[#This Row],[RN Hours (excl. Admin, DON)]],Nurse[[#This Row],[RN Admin Hours]],Nurse[[#This Row],[RN DON Hours]],Nurse[[#This Row],[LPN Hours (excl. Admin)]],Nurse[[#This Row],[LPN Admin Hours]],Nurse[[#This Row],[CNA Hours]],Nurse[[#This Row],[NA TR Hours]],Nurse[[#This Row],[Med Aide/Tech Hours]])</f>
        <v>144.96119565217387</v>
      </c>
      <c r="K222" s="4">
        <f>SUM(Nurse[[#This Row],[RN Hours (excl. Admin, DON)]],Nurse[[#This Row],[LPN Hours (excl. Admin)]],Nurse[[#This Row],[CNA Hours]],Nurse[[#This Row],[NA TR Hours]],Nurse[[#This Row],[Med Aide/Tech Hours]])</f>
        <v>130.18891304347821</v>
      </c>
      <c r="L222" s="4">
        <f>SUM(Nurse[[#This Row],[RN Hours (excl. Admin, DON)]],Nurse[[#This Row],[RN Admin Hours]],Nurse[[#This Row],[RN DON Hours]])</f>
        <v>26.863369565217386</v>
      </c>
      <c r="M222" s="4">
        <v>21.385108695652168</v>
      </c>
      <c r="N222" s="4">
        <v>0</v>
      </c>
      <c r="O222" s="4">
        <v>5.4782608695652177</v>
      </c>
      <c r="P222" s="4">
        <f>SUM(Nurse[[#This Row],[LPN Hours (excl. Admin)]],Nurse[[#This Row],[LPN Admin Hours]])</f>
        <v>60.050434782608697</v>
      </c>
      <c r="Q222" s="4">
        <v>50.756413043478261</v>
      </c>
      <c r="R222" s="4">
        <v>9.2940217391304376</v>
      </c>
      <c r="S222" s="4">
        <f>SUM(Nurse[[#This Row],[CNA Hours]],Nurse[[#This Row],[NA TR Hours]],Nurse[[#This Row],[Med Aide/Tech Hours]])</f>
        <v>58.047391304347791</v>
      </c>
      <c r="T222" s="4">
        <v>57.551521739130401</v>
      </c>
      <c r="U222" s="4">
        <v>0.49586956521739134</v>
      </c>
      <c r="V222" s="4">
        <v>0</v>
      </c>
      <c r="W2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2" s="4">
        <v>0</v>
      </c>
      <c r="Y222" s="4">
        <v>0</v>
      </c>
      <c r="Z222" s="4">
        <v>0</v>
      </c>
      <c r="AA222" s="4">
        <v>0</v>
      </c>
      <c r="AB222" s="4">
        <v>0</v>
      </c>
      <c r="AC222" s="4">
        <v>0</v>
      </c>
      <c r="AD222" s="4">
        <v>0</v>
      </c>
      <c r="AE222" s="4">
        <v>0</v>
      </c>
      <c r="AF222" s="1">
        <v>445223</v>
      </c>
      <c r="AG222" s="1">
        <v>4</v>
      </c>
      <c r="AH222"/>
    </row>
    <row r="223" spans="1:34" x14ac:dyDescent="0.25">
      <c r="A223" t="s">
        <v>352</v>
      </c>
      <c r="B223" t="s">
        <v>144</v>
      </c>
      <c r="C223" t="s">
        <v>574</v>
      </c>
      <c r="D223" t="s">
        <v>445</v>
      </c>
      <c r="E223" s="4">
        <v>75.826086956521735</v>
      </c>
      <c r="F223" s="4">
        <f>Nurse[[#This Row],[Total Nurse Staff Hours]]/Nurse[[#This Row],[MDS Census]]</f>
        <v>3.4745642201834861</v>
      </c>
      <c r="G223" s="4">
        <f>Nurse[[#This Row],[Total Direct Care Staff Hours]]/Nurse[[#This Row],[MDS Census]]</f>
        <v>3.120229357798165</v>
      </c>
      <c r="H223" s="4">
        <f>Nurse[[#This Row],[Total RN Hours (w/ Admin, DON)]]/Nurse[[#This Row],[MDS Census]]</f>
        <v>0.48400372706422035</v>
      </c>
      <c r="I223" s="4">
        <f>Nurse[[#This Row],[RN Hours (excl. Admin, DON)]]/Nurse[[#This Row],[MDS Census]]</f>
        <v>0.17632884174311941</v>
      </c>
      <c r="J223" s="4">
        <f>SUM(Nurse[[#This Row],[RN Hours (excl. Admin, DON)]],Nurse[[#This Row],[RN Admin Hours]],Nurse[[#This Row],[RN DON Hours]],Nurse[[#This Row],[LPN Hours (excl. Admin)]],Nurse[[#This Row],[LPN Admin Hours]],Nurse[[#This Row],[CNA Hours]],Nurse[[#This Row],[NA TR Hours]],Nurse[[#This Row],[Med Aide/Tech Hours]])</f>
        <v>263.46260869565214</v>
      </c>
      <c r="K223" s="4">
        <f>SUM(Nurse[[#This Row],[RN Hours (excl. Admin, DON)]],Nurse[[#This Row],[LPN Hours (excl. Admin)]],Nurse[[#This Row],[CNA Hours]],Nurse[[#This Row],[NA TR Hours]],Nurse[[#This Row],[Med Aide/Tech Hours]])</f>
        <v>236.59478260869562</v>
      </c>
      <c r="L223" s="4">
        <f>SUM(Nurse[[#This Row],[RN Hours (excl. Admin, DON)]],Nurse[[#This Row],[RN Admin Hours]],Nurse[[#This Row],[RN DON Hours]])</f>
        <v>36.700108695652183</v>
      </c>
      <c r="M223" s="4">
        <v>13.370326086956531</v>
      </c>
      <c r="N223" s="4">
        <v>18.525434782608698</v>
      </c>
      <c r="O223" s="4">
        <v>4.8043478260869561</v>
      </c>
      <c r="P223" s="4">
        <f>SUM(Nurse[[#This Row],[LPN Hours (excl. Admin)]],Nurse[[#This Row],[LPN Admin Hours]])</f>
        <v>69.4366304347826</v>
      </c>
      <c r="Q223" s="4">
        <v>65.898586956521726</v>
      </c>
      <c r="R223" s="4">
        <v>3.5380434782608701</v>
      </c>
      <c r="S223" s="4">
        <f>SUM(Nurse[[#This Row],[CNA Hours]],Nurse[[#This Row],[NA TR Hours]],Nurse[[#This Row],[Med Aide/Tech Hours]])</f>
        <v>157.32586956521737</v>
      </c>
      <c r="T223" s="4">
        <v>156.09815217391304</v>
      </c>
      <c r="U223" s="4">
        <v>1.2277173913043478</v>
      </c>
      <c r="V223" s="4">
        <v>0</v>
      </c>
      <c r="W2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3" s="4">
        <v>0</v>
      </c>
      <c r="Y223" s="4">
        <v>0</v>
      </c>
      <c r="Z223" s="4">
        <v>0</v>
      </c>
      <c r="AA223" s="4">
        <v>0</v>
      </c>
      <c r="AB223" s="4">
        <v>0</v>
      </c>
      <c r="AC223" s="4">
        <v>0</v>
      </c>
      <c r="AD223" s="4">
        <v>0</v>
      </c>
      <c r="AE223" s="4">
        <v>0</v>
      </c>
      <c r="AF223" s="1">
        <v>445300</v>
      </c>
      <c r="AG223" s="1">
        <v>4</v>
      </c>
      <c r="AH223"/>
    </row>
    <row r="224" spans="1:34" x14ac:dyDescent="0.25">
      <c r="A224" t="s">
        <v>352</v>
      </c>
      <c r="B224" t="s">
        <v>268</v>
      </c>
      <c r="C224" t="s">
        <v>529</v>
      </c>
      <c r="D224" t="s">
        <v>363</v>
      </c>
      <c r="E224" s="4">
        <v>38.869565217391305</v>
      </c>
      <c r="F224" s="4">
        <f>Nurse[[#This Row],[Total Nurse Staff Hours]]/Nurse[[#This Row],[MDS Census]]</f>
        <v>3.3480984340044748</v>
      </c>
      <c r="G224" s="4">
        <f>Nurse[[#This Row],[Total Direct Care Staff Hours]]/Nurse[[#This Row],[MDS Census]]</f>
        <v>3.0171140939597318</v>
      </c>
      <c r="H224" s="4">
        <f>Nurse[[#This Row],[Total RN Hours (w/ Admin, DON)]]/Nurse[[#This Row],[MDS Census]]</f>
        <v>0.53259507829977637</v>
      </c>
      <c r="I224" s="4">
        <f>Nurse[[#This Row],[RN Hours (excl. Admin, DON)]]/Nurse[[#This Row],[MDS Census]]</f>
        <v>0.2086996644295302</v>
      </c>
      <c r="J224" s="4">
        <f>SUM(Nurse[[#This Row],[RN Hours (excl. Admin, DON)]],Nurse[[#This Row],[RN Admin Hours]],Nurse[[#This Row],[RN DON Hours]],Nurse[[#This Row],[LPN Hours (excl. Admin)]],Nurse[[#This Row],[LPN Admin Hours]],Nurse[[#This Row],[CNA Hours]],Nurse[[#This Row],[NA TR Hours]],Nurse[[#This Row],[Med Aide/Tech Hours]])</f>
        <v>130.13913043478263</v>
      </c>
      <c r="K224" s="4">
        <f>SUM(Nurse[[#This Row],[RN Hours (excl. Admin, DON)]],Nurse[[#This Row],[LPN Hours (excl. Admin)]],Nurse[[#This Row],[CNA Hours]],Nurse[[#This Row],[NA TR Hours]],Nurse[[#This Row],[Med Aide/Tech Hours]])</f>
        <v>117.27391304347827</v>
      </c>
      <c r="L224" s="4">
        <f>SUM(Nurse[[#This Row],[RN Hours (excl. Admin, DON)]],Nurse[[#This Row],[RN Admin Hours]],Nurse[[#This Row],[RN DON Hours]])</f>
        <v>20.701739130434785</v>
      </c>
      <c r="M224" s="4">
        <v>8.1120652173913044</v>
      </c>
      <c r="N224" s="4">
        <v>8.1548913043478262</v>
      </c>
      <c r="O224" s="4">
        <v>4.4347826086956523</v>
      </c>
      <c r="P224" s="4">
        <f>SUM(Nurse[[#This Row],[LPN Hours (excl. Admin)]],Nurse[[#This Row],[LPN Admin Hours]])</f>
        <v>40.438043478260866</v>
      </c>
      <c r="Q224" s="4">
        <v>40.162499999999994</v>
      </c>
      <c r="R224" s="4">
        <v>0.27554347826086956</v>
      </c>
      <c r="S224" s="4">
        <f>SUM(Nurse[[#This Row],[CNA Hours]],Nurse[[#This Row],[NA TR Hours]],Nurse[[#This Row],[Med Aide/Tech Hours]])</f>
        <v>68.999347826086975</v>
      </c>
      <c r="T224" s="4">
        <v>68.999347826086975</v>
      </c>
      <c r="U224" s="4">
        <v>0</v>
      </c>
      <c r="V224" s="4">
        <v>0</v>
      </c>
      <c r="W2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9.2391304347826081E-2</v>
      </c>
      <c r="X224" s="4">
        <v>0</v>
      </c>
      <c r="Y224" s="4">
        <v>0</v>
      </c>
      <c r="Z224" s="4">
        <v>0</v>
      </c>
      <c r="AA224" s="4">
        <v>0</v>
      </c>
      <c r="AB224" s="4">
        <v>9.2391304347826081E-2</v>
      </c>
      <c r="AC224" s="4">
        <v>0</v>
      </c>
      <c r="AD224" s="4">
        <v>0</v>
      </c>
      <c r="AE224" s="4">
        <v>0</v>
      </c>
      <c r="AF224" s="1">
        <v>445492</v>
      </c>
      <c r="AG224" s="1">
        <v>4</v>
      </c>
      <c r="AH224"/>
    </row>
    <row r="225" spans="1:34" x14ac:dyDescent="0.25">
      <c r="A225" t="s">
        <v>352</v>
      </c>
      <c r="B225" t="s">
        <v>113</v>
      </c>
      <c r="C225" t="s">
        <v>564</v>
      </c>
      <c r="D225" t="s">
        <v>443</v>
      </c>
      <c r="E225" s="4">
        <v>109.71739130434783</v>
      </c>
      <c r="F225" s="4">
        <f>Nurse[[#This Row],[Total Nurse Staff Hours]]/Nurse[[#This Row],[MDS Census]]</f>
        <v>3.3019873191995237</v>
      </c>
      <c r="G225" s="4">
        <f>Nurse[[#This Row],[Total Direct Care Staff Hours]]/Nurse[[#This Row],[MDS Census]]</f>
        <v>2.9811452347929452</v>
      </c>
      <c r="H225" s="4">
        <f>Nurse[[#This Row],[Total RN Hours (w/ Admin, DON)]]/Nurse[[#This Row],[MDS Census]]</f>
        <v>0.45161977412324145</v>
      </c>
      <c r="I225" s="4">
        <f>Nurse[[#This Row],[RN Hours (excl. Admin, DON)]]/Nurse[[#This Row],[MDS Census]]</f>
        <v>0.24947295423023577</v>
      </c>
      <c r="J225" s="4">
        <f>SUM(Nurse[[#This Row],[RN Hours (excl. Admin, DON)]],Nurse[[#This Row],[RN Admin Hours]],Nurse[[#This Row],[RN DON Hours]],Nurse[[#This Row],[LPN Hours (excl. Admin)]],Nurse[[#This Row],[LPN Admin Hours]],Nurse[[#This Row],[CNA Hours]],Nurse[[#This Row],[NA TR Hours]],Nurse[[#This Row],[Med Aide/Tech Hours]])</f>
        <v>362.2854347826086</v>
      </c>
      <c r="K225" s="4">
        <f>SUM(Nurse[[#This Row],[RN Hours (excl. Admin, DON)]],Nurse[[#This Row],[LPN Hours (excl. Admin)]],Nurse[[#This Row],[CNA Hours]],Nurse[[#This Row],[NA TR Hours]],Nurse[[#This Row],[Med Aide/Tech Hours]])</f>
        <v>327.08347826086947</v>
      </c>
      <c r="L225" s="4">
        <f>SUM(Nurse[[#This Row],[RN Hours (excl. Admin, DON)]],Nurse[[#This Row],[RN Admin Hours]],Nurse[[#This Row],[RN DON Hours]])</f>
        <v>49.550543478260863</v>
      </c>
      <c r="M225" s="4">
        <v>27.371521739130433</v>
      </c>
      <c r="N225" s="4">
        <v>16.439891304347825</v>
      </c>
      <c r="O225" s="4">
        <v>5.7391304347826084</v>
      </c>
      <c r="P225" s="4">
        <f>SUM(Nurse[[#This Row],[LPN Hours (excl. Admin)]],Nurse[[#This Row],[LPN Admin Hours]])</f>
        <v>119.1944565217391</v>
      </c>
      <c r="Q225" s="4">
        <v>106.1715217391304</v>
      </c>
      <c r="R225" s="4">
        <v>13.022934782608703</v>
      </c>
      <c r="S225" s="4">
        <f>SUM(Nurse[[#This Row],[CNA Hours]],Nurse[[#This Row],[NA TR Hours]],Nurse[[#This Row],[Med Aide/Tech Hours]])</f>
        <v>193.54043478260863</v>
      </c>
      <c r="T225" s="4">
        <v>193.54043478260863</v>
      </c>
      <c r="U225" s="4">
        <v>0</v>
      </c>
      <c r="V225" s="4">
        <v>0</v>
      </c>
      <c r="W2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5" s="4">
        <v>0</v>
      </c>
      <c r="Y225" s="4">
        <v>0</v>
      </c>
      <c r="Z225" s="4">
        <v>0</v>
      </c>
      <c r="AA225" s="4">
        <v>0</v>
      </c>
      <c r="AB225" s="4">
        <v>0</v>
      </c>
      <c r="AC225" s="4">
        <v>0</v>
      </c>
      <c r="AD225" s="4">
        <v>0</v>
      </c>
      <c r="AE225" s="4">
        <v>0</v>
      </c>
      <c r="AF225" s="1">
        <v>445253</v>
      </c>
      <c r="AG225" s="1">
        <v>4</v>
      </c>
      <c r="AH225"/>
    </row>
    <row r="226" spans="1:34" x14ac:dyDescent="0.25">
      <c r="A226" t="s">
        <v>352</v>
      </c>
      <c r="B226" t="s">
        <v>260</v>
      </c>
      <c r="C226" t="s">
        <v>498</v>
      </c>
      <c r="D226" t="s">
        <v>402</v>
      </c>
      <c r="E226" s="4">
        <v>101.79347826086956</v>
      </c>
      <c r="F226" s="4">
        <f>Nurse[[#This Row],[Total Nurse Staff Hours]]/Nurse[[#This Row],[MDS Census]]</f>
        <v>4.03454351308062</v>
      </c>
      <c r="G226" s="4">
        <f>Nurse[[#This Row],[Total Direct Care Staff Hours]]/Nurse[[#This Row],[MDS Census]]</f>
        <v>3.7005605979711693</v>
      </c>
      <c r="H226" s="4">
        <f>Nurse[[#This Row],[Total RN Hours (w/ Admin, DON)]]/Nurse[[#This Row],[MDS Census]]</f>
        <v>0.87853710624666326</v>
      </c>
      <c r="I226" s="4">
        <f>Nurse[[#This Row],[RN Hours (excl. Admin, DON)]]/Nurse[[#This Row],[MDS Census]]</f>
        <v>0.59308595835557931</v>
      </c>
      <c r="J226" s="4">
        <f>SUM(Nurse[[#This Row],[RN Hours (excl. Admin, DON)]],Nurse[[#This Row],[RN Admin Hours]],Nurse[[#This Row],[RN DON Hours]],Nurse[[#This Row],[LPN Hours (excl. Admin)]],Nurse[[#This Row],[LPN Admin Hours]],Nurse[[#This Row],[CNA Hours]],Nurse[[#This Row],[NA TR Hours]],Nurse[[#This Row],[Med Aide/Tech Hours]])</f>
        <v>410.69021739130437</v>
      </c>
      <c r="K226" s="4">
        <f>SUM(Nurse[[#This Row],[RN Hours (excl. Admin, DON)]],Nurse[[#This Row],[LPN Hours (excl. Admin)]],Nurse[[#This Row],[CNA Hours]],Nurse[[#This Row],[NA TR Hours]],Nurse[[#This Row],[Med Aide/Tech Hours]])</f>
        <v>376.69293478260869</v>
      </c>
      <c r="L226" s="4">
        <f>SUM(Nurse[[#This Row],[RN Hours (excl. Admin, DON)]],Nurse[[#This Row],[RN Admin Hours]],Nurse[[#This Row],[RN DON Hours]])</f>
        <v>89.429347826086968</v>
      </c>
      <c r="M226" s="4">
        <v>60.372282608695649</v>
      </c>
      <c r="N226" s="4">
        <v>24.1875</v>
      </c>
      <c r="O226" s="4">
        <v>4.8695652173913047</v>
      </c>
      <c r="P226" s="4">
        <f>SUM(Nurse[[#This Row],[LPN Hours (excl. Admin)]],Nurse[[#This Row],[LPN Admin Hours]])</f>
        <v>118.95380434782608</v>
      </c>
      <c r="Q226" s="4">
        <v>114.01358695652173</v>
      </c>
      <c r="R226" s="4">
        <v>4.9402173913043477</v>
      </c>
      <c r="S226" s="4">
        <f>SUM(Nurse[[#This Row],[CNA Hours]],Nurse[[#This Row],[NA TR Hours]],Nurse[[#This Row],[Med Aide/Tech Hours]])</f>
        <v>202.30706521739131</v>
      </c>
      <c r="T226" s="4">
        <v>202.30706521739131</v>
      </c>
      <c r="U226" s="4">
        <v>0</v>
      </c>
      <c r="V226" s="4">
        <v>0</v>
      </c>
      <c r="W2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8.203804347826086</v>
      </c>
      <c r="X226" s="4">
        <v>0</v>
      </c>
      <c r="Y226" s="4">
        <v>0</v>
      </c>
      <c r="Z226" s="4">
        <v>0</v>
      </c>
      <c r="AA226" s="4">
        <v>6.5489130434782608</v>
      </c>
      <c r="AB226" s="4">
        <v>0</v>
      </c>
      <c r="AC226" s="4">
        <v>1.6548913043478262</v>
      </c>
      <c r="AD226" s="4">
        <v>0</v>
      </c>
      <c r="AE226" s="4">
        <v>0</v>
      </c>
      <c r="AF226" s="1">
        <v>445484</v>
      </c>
      <c r="AG226" s="1">
        <v>4</v>
      </c>
      <c r="AH226"/>
    </row>
    <row r="227" spans="1:34" x14ac:dyDescent="0.25">
      <c r="A227" t="s">
        <v>352</v>
      </c>
      <c r="B227" t="s">
        <v>45</v>
      </c>
      <c r="C227" t="s">
        <v>552</v>
      </c>
      <c r="D227" t="s">
        <v>391</v>
      </c>
      <c r="E227" s="4">
        <v>60.989130434782609</v>
      </c>
      <c r="F227" s="4">
        <f>Nurse[[#This Row],[Total Nurse Staff Hours]]/Nurse[[#This Row],[MDS Census]]</f>
        <v>4.0910265549812879</v>
      </c>
      <c r="G227" s="4">
        <f>Nurse[[#This Row],[Total Direct Care Staff Hours]]/Nurse[[#This Row],[MDS Census]]</f>
        <v>3.5458634824451978</v>
      </c>
      <c r="H227" s="4">
        <f>Nurse[[#This Row],[Total RN Hours (w/ Admin, DON)]]/Nurse[[#This Row],[MDS Census]]</f>
        <v>0.81303867403314933</v>
      </c>
      <c r="I227" s="4">
        <f>Nurse[[#This Row],[RN Hours (excl. Admin, DON)]]/Nurse[[#This Row],[MDS Census]]</f>
        <v>0.44556228836214595</v>
      </c>
      <c r="J227" s="4">
        <f>SUM(Nurse[[#This Row],[RN Hours (excl. Admin, DON)]],Nurse[[#This Row],[RN Admin Hours]],Nurse[[#This Row],[RN DON Hours]],Nurse[[#This Row],[LPN Hours (excl. Admin)]],Nurse[[#This Row],[LPN Admin Hours]],Nurse[[#This Row],[CNA Hours]],Nurse[[#This Row],[NA TR Hours]],Nurse[[#This Row],[Med Aide/Tech Hours]])</f>
        <v>249.50815217391312</v>
      </c>
      <c r="K227" s="4">
        <f>SUM(Nurse[[#This Row],[RN Hours (excl. Admin, DON)]],Nurse[[#This Row],[LPN Hours (excl. Admin)]],Nurse[[#This Row],[CNA Hours]],Nurse[[#This Row],[NA TR Hours]],Nurse[[#This Row],[Med Aide/Tech Hours]])</f>
        <v>216.25913043478266</v>
      </c>
      <c r="L227" s="4">
        <f>SUM(Nurse[[#This Row],[RN Hours (excl. Admin, DON)]],Nurse[[#This Row],[RN Admin Hours]],Nurse[[#This Row],[RN DON Hours]])</f>
        <v>49.586521739130447</v>
      </c>
      <c r="M227" s="4">
        <v>27.174456521739142</v>
      </c>
      <c r="N227" s="4">
        <v>16.482717391304352</v>
      </c>
      <c r="O227" s="4">
        <v>5.9293478260869561</v>
      </c>
      <c r="P227" s="4">
        <f>SUM(Nurse[[#This Row],[LPN Hours (excl. Admin)]],Nurse[[#This Row],[LPN Admin Hours]])</f>
        <v>73.418478260869563</v>
      </c>
      <c r="Q227" s="4">
        <v>62.581521739130437</v>
      </c>
      <c r="R227" s="4">
        <v>10.836956521739131</v>
      </c>
      <c r="S227" s="4">
        <f>SUM(Nurse[[#This Row],[CNA Hours]],Nurse[[#This Row],[NA TR Hours]],Nurse[[#This Row],[Med Aide/Tech Hours]])</f>
        <v>126.50315217391309</v>
      </c>
      <c r="T227" s="4">
        <v>126.50315217391309</v>
      </c>
      <c r="U227" s="4">
        <v>0</v>
      </c>
      <c r="V227" s="4">
        <v>0</v>
      </c>
      <c r="W2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1.3097826086956521</v>
      </c>
      <c r="X227" s="4">
        <v>0.91304347826086951</v>
      </c>
      <c r="Y227" s="4">
        <v>0</v>
      </c>
      <c r="Z227" s="4">
        <v>0</v>
      </c>
      <c r="AA227" s="4">
        <v>0.39673913043478259</v>
      </c>
      <c r="AB227" s="4">
        <v>0</v>
      </c>
      <c r="AC227" s="4">
        <v>0</v>
      </c>
      <c r="AD227" s="4">
        <v>0</v>
      </c>
      <c r="AE227" s="4">
        <v>0</v>
      </c>
      <c r="AF227" s="1">
        <v>445132</v>
      </c>
      <c r="AG227" s="1">
        <v>4</v>
      </c>
      <c r="AH227"/>
    </row>
    <row r="228" spans="1:34" x14ac:dyDescent="0.25">
      <c r="A228" t="s">
        <v>352</v>
      </c>
      <c r="B228" t="s">
        <v>25</v>
      </c>
      <c r="C228" t="s">
        <v>498</v>
      </c>
      <c r="D228" t="s">
        <v>402</v>
      </c>
      <c r="E228" s="4">
        <v>105.02173913043478</v>
      </c>
      <c r="F228" s="4">
        <f>Nurse[[#This Row],[Total Nurse Staff Hours]]/Nurse[[#This Row],[MDS Census]]</f>
        <v>4.4657317325605472</v>
      </c>
      <c r="G228" s="4">
        <f>Nurse[[#This Row],[Total Direct Care Staff Hours]]/Nurse[[#This Row],[MDS Census]]</f>
        <v>4.3012316290623067</v>
      </c>
      <c r="H228" s="4">
        <f>Nurse[[#This Row],[Total RN Hours (w/ Admin, DON)]]/Nurse[[#This Row],[MDS Census]]</f>
        <v>0.62208134961705652</v>
      </c>
      <c r="I228" s="4">
        <f>Nurse[[#This Row],[RN Hours (excl. Admin, DON)]]/Nurse[[#This Row],[MDS Census]]</f>
        <v>0.45758124611881607</v>
      </c>
      <c r="J228" s="4">
        <f>SUM(Nurse[[#This Row],[RN Hours (excl. Admin, DON)]],Nurse[[#This Row],[RN Admin Hours]],Nurse[[#This Row],[RN DON Hours]],Nurse[[#This Row],[LPN Hours (excl. Admin)]],Nurse[[#This Row],[LPN Admin Hours]],Nurse[[#This Row],[CNA Hours]],Nurse[[#This Row],[NA TR Hours]],Nurse[[#This Row],[Med Aide/Tech Hours]])</f>
        <v>468.9989130434783</v>
      </c>
      <c r="K228" s="4">
        <f>SUM(Nurse[[#This Row],[RN Hours (excl. Admin, DON)]],Nurse[[#This Row],[LPN Hours (excl. Admin)]],Nurse[[#This Row],[CNA Hours]],Nurse[[#This Row],[NA TR Hours]],Nurse[[#This Row],[Med Aide/Tech Hours]])</f>
        <v>451.72282608695656</v>
      </c>
      <c r="L228" s="4">
        <f>SUM(Nurse[[#This Row],[RN Hours (excl. Admin, DON)]],Nurse[[#This Row],[RN Admin Hours]],Nurse[[#This Row],[RN DON Hours]])</f>
        <v>65.332065217391303</v>
      </c>
      <c r="M228" s="4">
        <v>48.055978260869573</v>
      </c>
      <c r="N228" s="4">
        <v>12.928260869565216</v>
      </c>
      <c r="O228" s="4">
        <v>4.3478260869565215</v>
      </c>
      <c r="P228" s="4">
        <f>SUM(Nurse[[#This Row],[LPN Hours (excl. Admin)]],Nurse[[#This Row],[LPN Admin Hours]])</f>
        <v>113.34717391304348</v>
      </c>
      <c r="Q228" s="4">
        <v>113.34717391304348</v>
      </c>
      <c r="R228" s="4">
        <v>0</v>
      </c>
      <c r="S228" s="4">
        <f>SUM(Nurse[[#This Row],[CNA Hours]],Nurse[[#This Row],[NA TR Hours]],Nurse[[#This Row],[Med Aide/Tech Hours]])</f>
        <v>290.31967391304352</v>
      </c>
      <c r="T228" s="4">
        <v>272.73978260869569</v>
      </c>
      <c r="U228" s="4">
        <v>17.579891304347822</v>
      </c>
      <c r="V228" s="4">
        <v>0</v>
      </c>
      <c r="W2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3.4586956521739136</v>
      </c>
      <c r="X228" s="4">
        <v>0</v>
      </c>
      <c r="Y228" s="4">
        <v>0</v>
      </c>
      <c r="Z228" s="4">
        <v>0</v>
      </c>
      <c r="AA228" s="4">
        <v>0</v>
      </c>
      <c r="AB228" s="4">
        <v>0</v>
      </c>
      <c r="AC228" s="4">
        <v>3.4586956521739136</v>
      </c>
      <c r="AD228" s="4">
        <v>0</v>
      </c>
      <c r="AE228" s="4">
        <v>0</v>
      </c>
      <c r="AF228" s="1">
        <v>445105</v>
      </c>
      <c r="AG228" s="1">
        <v>4</v>
      </c>
      <c r="AH228"/>
    </row>
    <row r="229" spans="1:34" x14ac:dyDescent="0.25">
      <c r="A229" t="s">
        <v>352</v>
      </c>
      <c r="B229" t="s">
        <v>249</v>
      </c>
      <c r="C229" t="s">
        <v>6</v>
      </c>
      <c r="D229" t="s">
        <v>379</v>
      </c>
      <c r="E229" s="4">
        <v>29.152173913043477</v>
      </c>
      <c r="F229" s="4">
        <f>Nurse[[#This Row],[Total Nurse Staff Hours]]/Nurse[[#This Row],[MDS Census]]</f>
        <v>6.6576808351976142</v>
      </c>
      <c r="G229" s="4">
        <f>Nurse[[#This Row],[Total Direct Care Staff Hours]]/Nurse[[#This Row],[MDS Census]]</f>
        <v>5.9527777777777784</v>
      </c>
      <c r="H229" s="4">
        <f>Nurse[[#This Row],[Total RN Hours (w/ Admin, DON)]]/Nurse[[#This Row],[MDS Census]]</f>
        <v>1.5974645786726327</v>
      </c>
      <c r="I229" s="4">
        <f>Nurse[[#This Row],[RN Hours (excl. Admin, DON)]]/Nurse[[#This Row],[MDS Census]]</f>
        <v>0.89256152125279653</v>
      </c>
      <c r="J229" s="4">
        <f>SUM(Nurse[[#This Row],[RN Hours (excl. Admin, DON)]],Nurse[[#This Row],[RN Admin Hours]],Nurse[[#This Row],[RN DON Hours]],Nurse[[#This Row],[LPN Hours (excl. Admin)]],Nurse[[#This Row],[LPN Admin Hours]],Nurse[[#This Row],[CNA Hours]],Nurse[[#This Row],[NA TR Hours]],Nurse[[#This Row],[Med Aide/Tech Hours]])</f>
        <v>194.08586956521739</v>
      </c>
      <c r="K229" s="4">
        <f>SUM(Nurse[[#This Row],[RN Hours (excl. Admin, DON)]],Nurse[[#This Row],[LPN Hours (excl. Admin)]],Nurse[[#This Row],[CNA Hours]],Nurse[[#This Row],[NA TR Hours]],Nurse[[#This Row],[Med Aide/Tech Hours]])</f>
        <v>173.53641304347826</v>
      </c>
      <c r="L229" s="4">
        <f>SUM(Nurse[[#This Row],[RN Hours (excl. Admin, DON)]],Nurse[[#This Row],[RN Admin Hours]],Nurse[[#This Row],[RN DON Hours]])</f>
        <v>46.569565217391315</v>
      </c>
      <c r="M229" s="4">
        <v>26.020108695652176</v>
      </c>
      <c r="N229" s="4">
        <v>16.027717391304353</v>
      </c>
      <c r="O229" s="4">
        <v>4.5217391304347823</v>
      </c>
      <c r="P229" s="4">
        <f>SUM(Nurse[[#This Row],[LPN Hours (excl. Admin)]],Nurse[[#This Row],[LPN Admin Hours]])</f>
        <v>78.869565217391283</v>
      </c>
      <c r="Q229" s="4">
        <v>78.869565217391283</v>
      </c>
      <c r="R229" s="4">
        <v>0</v>
      </c>
      <c r="S229" s="4">
        <f>SUM(Nurse[[#This Row],[CNA Hours]],Nurse[[#This Row],[NA TR Hours]],Nurse[[#This Row],[Med Aide/Tech Hours]])</f>
        <v>68.646739130434796</v>
      </c>
      <c r="T229" s="4">
        <v>68.646739130434796</v>
      </c>
      <c r="U229" s="4">
        <v>0</v>
      </c>
      <c r="V229" s="4">
        <v>0</v>
      </c>
      <c r="W2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9" s="4">
        <v>0</v>
      </c>
      <c r="Y229" s="4">
        <v>0</v>
      </c>
      <c r="Z229" s="4">
        <v>0</v>
      </c>
      <c r="AA229" s="4">
        <v>0</v>
      </c>
      <c r="AB229" s="4">
        <v>0</v>
      </c>
      <c r="AC229" s="4">
        <v>0</v>
      </c>
      <c r="AD229" s="4">
        <v>0</v>
      </c>
      <c r="AE229" s="4">
        <v>0</v>
      </c>
      <c r="AF229" s="1">
        <v>445472</v>
      </c>
      <c r="AG229" s="1">
        <v>4</v>
      </c>
      <c r="AH229"/>
    </row>
    <row r="230" spans="1:34" x14ac:dyDescent="0.25">
      <c r="A230" t="s">
        <v>352</v>
      </c>
      <c r="B230" t="s">
        <v>148</v>
      </c>
      <c r="C230" t="s">
        <v>481</v>
      </c>
      <c r="D230" t="s">
        <v>414</v>
      </c>
      <c r="E230" s="4">
        <v>63.771739130434781</v>
      </c>
      <c r="F230" s="4">
        <f>Nurse[[#This Row],[Total Nurse Staff Hours]]/Nurse[[#This Row],[MDS Census]]</f>
        <v>3.379152889040395</v>
      </c>
      <c r="G230" s="4">
        <f>Nurse[[#This Row],[Total Direct Care Staff Hours]]/Nurse[[#This Row],[MDS Census]]</f>
        <v>3.0030083517981923</v>
      </c>
      <c r="H230" s="4">
        <f>Nurse[[#This Row],[Total RN Hours (w/ Admin, DON)]]/Nurse[[#This Row],[MDS Census]]</f>
        <v>0.56007499573887853</v>
      </c>
      <c r="I230" s="4">
        <f>Nurse[[#This Row],[RN Hours (excl. Admin, DON)]]/Nurse[[#This Row],[MDS Census]]</f>
        <v>0.27283279359127327</v>
      </c>
      <c r="J230" s="4">
        <f>SUM(Nurse[[#This Row],[RN Hours (excl. Admin, DON)]],Nurse[[#This Row],[RN Admin Hours]],Nurse[[#This Row],[RN DON Hours]],Nurse[[#This Row],[LPN Hours (excl. Admin)]],Nurse[[#This Row],[LPN Admin Hours]],Nurse[[#This Row],[CNA Hours]],Nurse[[#This Row],[NA TR Hours]],Nurse[[#This Row],[Med Aide/Tech Hours]])</f>
        <v>215.4944565217391</v>
      </c>
      <c r="K230" s="4">
        <f>SUM(Nurse[[#This Row],[RN Hours (excl. Admin, DON)]],Nurse[[#This Row],[LPN Hours (excl. Admin)]],Nurse[[#This Row],[CNA Hours]],Nurse[[#This Row],[NA TR Hours]],Nurse[[#This Row],[Med Aide/Tech Hours]])</f>
        <v>191.50706521739124</v>
      </c>
      <c r="L230" s="4">
        <f>SUM(Nurse[[#This Row],[RN Hours (excl. Admin, DON)]],Nurse[[#This Row],[RN Admin Hours]],Nurse[[#This Row],[RN DON Hours]])</f>
        <v>35.716956521739135</v>
      </c>
      <c r="M230" s="4">
        <v>17.399021739130436</v>
      </c>
      <c r="N230" s="4">
        <v>12.578804347826088</v>
      </c>
      <c r="O230" s="4">
        <v>5.7391304347826084</v>
      </c>
      <c r="P230" s="4">
        <f>SUM(Nurse[[#This Row],[LPN Hours (excl. Admin)]],Nurse[[#This Row],[LPN Admin Hours]])</f>
        <v>82.914239130434751</v>
      </c>
      <c r="Q230" s="4">
        <v>77.244782608695616</v>
      </c>
      <c r="R230" s="4">
        <v>5.6694565217391295</v>
      </c>
      <c r="S230" s="4">
        <f>SUM(Nurse[[#This Row],[CNA Hours]],Nurse[[#This Row],[NA TR Hours]],Nurse[[#This Row],[Med Aide/Tech Hours]])</f>
        <v>96.863260869565195</v>
      </c>
      <c r="T230" s="4">
        <v>94.554999999999978</v>
      </c>
      <c r="U230" s="4">
        <v>2.3082608695652174</v>
      </c>
      <c r="V230" s="4">
        <v>0</v>
      </c>
      <c r="W2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1.5641304347826088</v>
      </c>
      <c r="X230" s="4">
        <v>2.1739130434782608E-2</v>
      </c>
      <c r="Y230" s="4">
        <v>0</v>
      </c>
      <c r="Z230" s="4">
        <v>0</v>
      </c>
      <c r="AA230" s="4">
        <v>1.212608695652174</v>
      </c>
      <c r="AB230" s="4">
        <v>6.5217391304347824E-2</v>
      </c>
      <c r="AC230" s="4">
        <v>0.26456521739130429</v>
      </c>
      <c r="AD230" s="4">
        <v>0</v>
      </c>
      <c r="AE230" s="4">
        <v>0</v>
      </c>
      <c r="AF230" s="1">
        <v>445306</v>
      </c>
      <c r="AG230" s="1">
        <v>4</v>
      </c>
      <c r="AH230"/>
    </row>
    <row r="231" spans="1:34" x14ac:dyDescent="0.25">
      <c r="A231" t="s">
        <v>352</v>
      </c>
      <c r="B231" t="s">
        <v>229</v>
      </c>
      <c r="C231" t="s">
        <v>467</v>
      </c>
      <c r="D231" t="s">
        <v>364</v>
      </c>
      <c r="E231" s="4">
        <v>78.402173913043484</v>
      </c>
      <c r="F231" s="4">
        <f>Nurse[[#This Row],[Total Nurse Staff Hours]]/Nurse[[#This Row],[MDS Census]]</f>
        <v>3.636173575488701</v>
      </c>
      <c r="G231" s="4">
        <f>Nurse[[#This Row],[Total Direct Care Staff Hours]]/Nurse[[#This Row],[MDS Census]]</f>
        <v>3.1915167059475942</v>
      </c>
      <c r="H231" s="4">
        <f>Nurse[[#This Row],[Total RN Hours (w/ Admin, DON)]]/Nurse[[#This Row],[MDS Census]]</f>
        <v>0.40481214473866634</v>
      </c>
      <c r="I231" s="4">
        <f>Nurse[[#This Row],[RN Hours (excl. Admin, DON)]]/Nurse[[#This Row],[MDS Census]]</f>
        <v>0.22513655899071125</v>
      </c>
      <c r="J231" s="4">
        <f>SUM(Nurse[[#This Row],[RN Hours (excl. Admin, DON)]],Nurse[[#This Row],[RN Admin Hours]],Nurse[[#This Row],[RN DON Hours]],Nurse[[#This Row],[LPN Hours (excl. Admin)]],Nurse[[#This Row],[LPN Admin Hours]],Nurse[[#This Row],[CNA Hours]],Nurse[[#This Row],[NA TR Hours]],Nurse[[#This Row],[Med Aide/Tech Hours]])</f>
        <v>285.08391304347828</v>
      </c>
      <c r="K231" s="4">
        <f>SUM(Nurse[[#This Row],[RN Hours (excl. Admin, DON)]],Nurse[[#This Row],[LPN Hours (excl. Admin)]],Nurse[[#This Row],[CNA Hours]],Nurse[[#This Row],[NA TR Hours]],Nurse[[#This Row],[Med Aide/Tech Hours]])</f>
        <v>250.22184782608693</v>
      </c>
      <c r="L231" s="4">
        <f>SUM(Nurse[[#This Row],[RN Hours (excl. Admin, DON)]],Nurse[[#This Row],[RN Admin Hours]],Nurse[[#This Row],[RN DON Hours]])</f>
        <v>31.738152173913047</v>
      </c>
      <c r="M231" s="4">
        <v>17.651195652173918</v>
      </c>
      <c r="N231" s="4">
        <v>12.782608695652174</v>
      </c>
      <c r="O231" s="4">
        <v>1.3043478260869565</v>
      </c>
      <c r="P231" s="4">
        <f>SUM(Nurse[[#This Row],[LPN Hours (excl. Admin)]],Nurse[[#This Row],[LPN Admin Hours]])</f>
        <v>90.285326086956502</v>
      </c>
      <c r="Q231" s="4">
        <v>69.510217391304323</v>
      </c>
      <c r="R231" s="4">
        <v>20.775108695652172</v>
      </c>
      <c r="S231" s="4">
        <f>SUM(Nurse[[#This Row],[CNA Hours]],Nurse[[#This Row],[NA TR Hours]],Nurse[[#This Row],[Med Aide/Tech Hours]])</f>
        <v>163.0604347826087</v>
      </c>
      <c r="T231" s="4">
        <v>156.57173913043479</v>
      </c>
      <c r="U231" s="4">
        <v>6.4886956521739148</v>
      </c>
      <c r="V231" s="4">
        <v>0</v>
      </c>
      <c r="W2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3.6027173913043478</v>
      </c>
      <c r="X231" s="4">
        <v>1.0869565217391304E-2</v>
      </c>
      <c r="Y231" s="4">
        <v>0</v>
      </c>
      <c r="Z231" s="4">
        <v>0</v>
      </c>
      <c r="AA231" s="4">
        <v>2.6625000000000001</v>
      </c>
      <c r="AB231" s="4">
        <v>0.10326086956521739</v>
      </c>
      <c r="AC231" s="4">
        <v>0.82608695652173914</v>
      </c>
      <c r="AD231" s="4">
        <v>0</v>
      </c>
      <c r="AE231" s="4">
        <v>0</v>
      </c>
      <c r="AF231" s="1">
        <v>445448</v>
      </c>
      <c r="AG231" s="1">
        <v>4</v>
      </c>
      <c r="AH231"/>
    </row>
    <row r="232" spans="1:34" x14ac:dyDescent="0.25">
      <c r="A232" t="s">
        <v>352</v>
      </c>
      <c r="B232" t="s">
        <v>178</v>
      </c>
      <c r="C232" t="s">
        <v>493</v>
      </c>
      <c r="D232" t="s">
        <v>389</v>
      </c>
      <c r="E232" s="4">
        <v>83.043478260869563</v>
      </c>
      <c r="F232" s="4">
        <f>Nurse[[#This Row],[Total Nurse Staff Hours]]/Nurse[[#This Row],[MDS Census]]</f>
        <v>3.6958743455497394</v>
      </c>
      <c r="G232" s="4">
        <f>Nurse[[#This Row],[Total Direct Care Staff Hours]]/Nurse[[#This Row],[MDS Census]]</f>
        <v>3.2834240837696349</v>
      </c>
      <c r="H232" s="4">
        <f>Nurse[[#This Row],[Total RN Hours (w/ Admin, DON)]]/Nurse[[#This Row],[MDS Census]]</f>
        <v>0.70064790575916236</v>
      </c>
      <c r="I232" s="4">
        <f>Nurse[[#This Row],[RN Hours (excl. Admin, DON)]]/Nurse[[#This Row],[MDS Census]]</f>
        <v>0.29842277486910995</v>
      </c>
      <c r="J232" s="4">
        <f>SUM(Nurse[[#This Row],[RN Hours (excl. Admin, DON)]],Nurse[[#This Row],[RN Admin Hours]],Nurse[[#This Row],[RN DON Hours]],Nurse[[#This Row],[LPN Hours (excl. Admin)]],Nurse[[#This Row],[LPN Admin Hours]],Nurse[[#This Row],[CNA Hours]],Nurse[[#This Row],[NA TR Hours]],Nurse[[#This Row],[Med Aide/Tech Hours]])</f>
        <v>306.9182608695653</v>
      </c>
      <c r="K232" s="4">
        <f>SUM(Nurse[[#This Row],[RN Hours (excl. Admin, DON)]],Nurse[[#This Row],[LPN Hours (excl. Admin)]],Nurse[[#This Row],[CNA Hours]],Nurse[[#This Row],[NA TR Hours]],Nurse[[#This Row],[Med Aide/Tech Hours]])</f>
        <v>272.66695652173922</v>
      </c>
      <c r="L232" s="4">
        <f>SUM(Nurse[[#This Row],[RN Hours (excl. Admin, DON)]],Nurse[[#This Row],[RN Admin Hours]],Nurse[[#This Row],[RN DON Hours]])</f>
        <v>58.184239130434783</v>
      </c>
      <c r="M232" s="4">
        <v>24.782065217391303</v>
      </c>
      <c r="N232" s="4">
        <v>27.663043478260871</v>
      </c>
      <c r="O232" s="4">
        <v>5.7391304347826084</v>
      </c>
      <c r="P232" s="4">
        <f>SUM(Nurse[[#This Row],[LPN Hours (excl. Admin)]],Nurse[[#This Row],[LPN Admin Hours]])</f>
        <v>66.727391304347819</v>
      </c>
      <c r="Q232" s="4">
        <v>65.87826086956521</v>
      </c>
      <c r="R232" s="4">
        <v>0.84913043478260875</v>
      </c>
      <c r="S232" s="4">
        <f>SUM(Nurse[[#This Row],[CNA Hours]],Nurse[[#This Row],[NA TR Hours]],Nurse[[#This Row],[Med Aide/Tech Hours]])</f>
        <v>182.00663043478266</v>
      </c>
      <c r="T232" s="4">
        <v>161.99891304347832</v>
      </c>
      <c r="U232" s="4">
        <v>20.007717391304347</v>
      </c>
      <c r="V232" s="4">
        <v>0</v>
      </c>
      <c r="W2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0.11141304347826086</v>
      </c>
      <c r="X232" s="4">
        <v>1.0869565217391304E-2</v>
      </c>
      <c r="Y232" s="4">
        <v>0</v>
      </c>
      <c r="Z232" s="4">
        <v>0</v>
      </c>
      <c r="AA232" s="4">
        <v>0</v>
      </c>
      <c r="AB232" s="4">
        <v>0.10054347826086957</v>
      </c>
      <c r="AC232" s="4">
        <v>0</v>
      </c>
      <c r="AD232" s="4">
        <v>0</v>
      </c>
      <c r="AE232" s="4">
        <v>0</v>
      </c>
      <c r="AF232" s="1">
        <v>445369</v>
      </c>
      <c r="AG232" s="1">
        <v>4</v>
      </c>
      <c r="AH232"/>
    </row>
    <row r="233" spans="1:34" x14ac:dyDescent="0.25">
      <c r="A233" t="s">
        <v>352</v>
      </c>
      <c r="B233" t="s">
        <v>89</v>
      </c>
      <c r="C233" t="s">
        <v>557</v>
      </c>
      <c r="D233" t="s">
        <v>418</v>
      </c>
      <c r="E233" s="4">
        <v>47.195652173913047</v>
      </c>
      <c r="F233" s="4">
        <f>Nurse[[#This Row],[Total Nurse Staff Hours]]/Nurse[[#This Row],[MDS Census]]</f>
        <v>3.8566259788116066</v>
      </c>
      <c r="G233" s="4">
        <f>Nurse[[#This Row],[Total Direct Care Staff Hours]]/Nurse[[#This Row],[MDS Census]]</f>
        <v>3.4984315983417771</v>
      </c>
      <c r="H233" s="4">
        <f>Nurse[[#This Row],[Total RN Hours (w/ Admin, DON)]]/Nurse[[#This Row],[MDS Census]]</f>
        <v>0.61345923537540281</v>
      </c>
      <c r="I233" s="4">
        <f>Nurse[[#This Row],[RN Hours (excl. Admin, DON)]]/Nurse[[#This Row],[MDS Census]]</f>
        <v>0.42921234454168566</v>
      </c>
      <c r="J233" s="4">
        <f>SUM(Nurse[[#This Row],[RN Hours (excl. Admin, DON)]],Nurse[[#This Row],[RN Admin Hours]],Nurse[[#This Row],[RN DON Hours]],Nurse[[#This Row],[LPN Hours (excl. Admin)]],Nurse[[#This Row],[LPN Admin Hours]],Nurse[[#This Row],[CNA Hours]],Nurse[[#This Row],[NA TR Hours]],Nurse[[#This Row],[Med Aide/Tech Hours]])</f>
        <v>182.01597826086953</v>
      </c>
      <c r="K233" s="4">
        <f>SUM(Nurse[[#This Row],[RN Hours (excl. Admin, DON)]],Nurse[[#This Row],[LPN Hours (excl. Admin)]],Nurse[[#This Row],[CNA Hours]],Nurse[[#This Row],[NA TR Hours]],Nurse[[#This Row],[Med Aide/Tech Hours]])</f>
        <v>165.11076086956518</v>
      </c>
      <c r="L233" s="4">
        <f>SUM(Nurse[[#This Row],[RN Hours (excl. Admin, DON)]],Nurse[[#This Row],[RN Admin Hours]],Nurse[[#This Row],[RN DON Hours]])</f>
        <v>28.952608695652167</v>
      </c>
      <c r="M233" s="4">
        <v>20.256956521739124</v>
      </c>
      <c r="N233" s="4">
        <v>3.1304347826086958</v>
      </c>
      <c r="O233" s="4">
        <v>5.5652173913043477</v>
      </c>
      <c r="P233" s="4">
        <f>SUM(Nurse[[#This Row],[LPN Hours (excl. Admin)]],Nurse[[#This Row],[LPN Admin Hours]])</f>
        <v>53.957934782608703</v>
      </c>
      <c r="Q233" s="4">
        <v>45.748369565217395</v>
      </c>
      <c r="R233" s="4">
        <v>8.2095652173913045</v>
      </c>
      <c r="S233" s="4">
        <f>SUM(Nurse[[#This Row],[CNA Hours]],Nurse[[#This Row],[NA TR Hours]],Nurse[[#This Row],[Med Aide/Tech Hours]])</f>
        <v>99.105434782608654</v>
      </c>
      <c r="T233" s="4">
        <v>95.010217391304309</v>
      </c>
      <c r="U233" s="4">
        <v>4.0952173913043479</v>
      </c>
      <c r="V233" s="4">
        <v>0</v>
      </c>
      <c r="W2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0.14130434782608695</v>
      </c>
      <c r="X233" s="4">
        <v>5.434782608695652E-2</v>
      </c>
      <c r="Y233" s="4">
        <v>0</v>
      </c>
      <c r="Z233" s="4">
        <v>0</v>
      </c>
      <c r="AA233" s="4">
        <v>0</v>
      </c>
      <c r="AB233" s="4">
        <v>8.6956521739130432E-2</v>
      </c>
      <c r="AC233" s="4">
        <v>0</v>
      </c>
      <c r="AD233" s="4">
        <v>0</v>
      </c>
      <c r="AE233" s="4">
        <v>0</v>
      </c>
      <c r="AF233" s="1">
        <v>445217</v>
      </c>
      <c r="AG233" s="1">
        <v>4</v>
      </c>
      <c r="AH233"/>
    </row>
    <row r="234" spans="1:34" x14ac:dyDescent="0.25">
      <c r="A234" t="s">
        <v>352</v>
      </c>
      <c r="B234" t="s">
        <v>182</v>
      </c>
      <c r="C234" t="s">
        <v>585</v>
      </c>
      <c r="D234" t="s">
        <v>376</v>
      </c>
      <c r="E234" s="4">
        <v>99.847826086956516</v>
      </c>
      <c r="F234" s="4">
        <f>Nurse[[#This Row],[Total Nurse Staff Hours]]/Nurse[[#This Row],[MDS Census]]</f>
        <v>3.55660570433268</v>
      </c>
      <c r="G234" s="4">
        <f>Nurse[[#This Row],[Total Direct Care Staff Hours]]/Nurse[[#This Row],[MDS Census]]</f>
        <v>3.214648377966471</v>
      </c>
      <c r="H234" s="4">
        <f>Nurse[[#This Row],[Total RN Hours (w/ Admin, DON)]]/Nurse[[#This Row],[MDS Census]]</f>
        <v>0.50042347049858482</v>
      </c>
      <c r="I234" s="4">
        <f>Nurse[[#This Row],[RN Hours (excl. Admin, DON)]]/Nurse[[#This Row],[MDS Census]]</f>
        <v>0.23824842151099501</v>
      </c>
      <c r="J234" s="4">
        <f>SUM(Nurse[[#This Row],[RN Hours (excl. Admin, DON)]],Nurse[[#This Row],[RN Admin Hours]],Nurse[[#This Row],[RN DON Hours]],Nurse[[#This Row],[LPN Hours (excl. Admin)]],Nurse[[#This Row],[LPN Admin Hours]],Nurse[[#This Row],[CNA Hours]],Nurse[[#This Row],[NA TR Hours]],Nurse[[#This Row],[Med Aide/Tech Hours]])</f>
        <v>355.11934782608694</v>
      </c>
      <c r="K234" s="4">
        <f>SUM(Nurse[[#This Row],[RN Hours (excl. Admin, DON)]],Nurse[[#This Row],[LPN Hours (excl. Admin)]],Nurse[[#This Row],[CNA Hours]],Nurse[[#This Row],[NA TR Hours]],Nurse[[#This Row],[Med Aide/Tech Hours]])</f>
        <v>320.97565217391303</v>
      </c>
      <c r="L234" s="4">
        <f>SUM(Nurse[[#This Row],[RN Hours (excl. Admin, DON)]],Nurse[[#This Row],[RN Admin Hours]],Nurse[[#This Row],[RN DON Hours]])</f>
        <v>49.966195652173916</v>
      </c>
      <c r="M234" s="4">
        <v>23.78858695652174</v>
      </c>
      <c r="N234" s="4">
        <v>20.438478260869566</v>
      </c>
      <c r="O234" s="4">
        <v>5.7391304347826084</v>
      </c>
      <c r="P234" s="4">
        <f>SUM(Nurse[[#This Row],[LPN Hours (excl. Admin)]],Nurse[[#This Row],[LPN Admin Hours]])</f>
        <v>99.345869565217413</v>
      </c>
      <c r="Q234" s="4">
        <v>91.379782608695677</v>
      </c>
      <c r="R234" s="4">
        <v>7.9660869565217389</v>
      </c>
      <c r="S234" s="4">
        <f>SUM(Nurse[[#This Row],[CNA Hours]],Nurse[[#This Row],[NA TR Hours]],Nurse[[#This Row],[Med Aide/Tech Hours]])</f>
        <v>205.80728260869566</v>
      </c>
      <c r="T234" s="4">
        <v>157.47358695652173</v>
      </c>
      <c r="U234" s="4">
        <v>48.333695652173922</v>
      </c>
      <c r="V234" s="4">
        <v>0</v>
      </c>
      <c r="W2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10.178152173913041</v>
      </c>
      <c r="X234" s="4">
        <v>3.157717391304347</v>
      </c>
      <c r="Y234" s="4">
        <v>0</v>
      </c>
      <c r="Z234" s="4">
        <v>0</v>
      </c>
      <c r="AA234" s="4">
        <v>6.9063043478260848</v>
      </c>
      <c r="AB234" s="4">
        <v>0.11413043478260869</v>
      </c>
      <c r="AC234" s="4">
        <v>0</v>
      </c>
      <c r="AD234" s="4">
        <v>0</v>
      </c>
      <c r="AE234" s="4">
        <v>0</v>
      </c>
      <c r="AF234" s="1">
        <v>445377</v>
      </c>
      <c r="AG234" s="1">
        <v>4</v>
      </c>
      <c r="AH234"/>
    </row>
    <row r="235" spans="1:34" x14ac:dyDescent="0.25">
      <c r="A235" t="s">
        <v>352</v>
      </c>
      <c r="B235" t="s">
        <v>174</v>
      </c>
      <c r="C235" t="s">
        <v>518</v>
      </c>
      <c r="D235" t="s">
        <v>448</v>
      </c>
      <c r="E235" s="4">
        <v>94.989130434782609</v>
      </c>
      <c r="F235" s="4">
        <f>Nurse[[#This Row],[Total Nurse Staff Hours]]/Nurse[[#This Row],[MDS Census]]</f>
        <v>3.3694965098981582</v>
      </c>
      <c r="G235" s="4">
        <f>Nurse[[#This Row],[Total Direct Care Staff Hours]]/Nurse[[#This Row],[MDS Census]]</f>
        <v>3.0452946561391467</v>
      </c>
      <c r="H235" s="4">
        <f>Nurse[[#This Row],[Total RN Hours (w/ Admin, DON)]]/Nurse[[#This Row],[MDS Census]]</f>
        <v>0.44327840714040501</v>
      </c>
      <c r="I235" s="4">
        <f>Nurse[[#This Row],[RN Hours (excl. Admin, DON)]]/Nurse[[#This Row],[MDS Census]]</f>
        <v>0.24737498569630392</v>
      </c>
      <c r="J235" s="4">
        <f>SUM(Nurse[[#This Row],[RN Hours (excl. Admin, DON)]],Nurse[[#This Row],[RN Admin Hours]],Nurse[[#This Row],[RN DON Hours]],Nurse[[#This Row],[LPN Hours (excl. Admin)]],Nurse[[#This Row],[LPN Admin Hours]],Nurse[[#This Row],[CNA Hours]],Nurse[[#This Row],[NA TR Hours]],Nurse[[#This Row],[Med Aide/Tech Hours]])</f>
        <v>320.06554347826091</v>
      </c>
      <c r="K235" s="4">
        <f>SUM(Nurse[[#This Row],[RN Hours (excl. Admin, DON)]],Nurse[[#This Row],[LPN Hours (excl. Admin)]],Nurse[[#This Row],[CNA Hours]],Nurse[[#This Row],[NA TR Hours]],Nurse[[#This Row],[Med Aide/Tech Hours]])</f>
        <v>289.26989130434788</v>
      </c>
      <c r="L235" s="4">
        <f>SUM(Nurse[[#This Row],[RN Hours (excl. Admin, DON)]],Nurse[[#This Row],[RN Admin Hours]],Nurse[[#This Row],[RN DON Hours]])</f>
        <v>42.106630434782602</v>
      </c>
      <c r="M235" s="4">
        <v>23.497934782608695</v>
      </c>
      <c r="N235" s="4">
        <v>13.043478260869565</v>
      </c>
      <c r="O235" s="4">
        <v>5.5652173913043477</v>
      </c>
      <c r="P235" s="4">
        <f>SUM(Nurse[[#This Row],[LPN Hours (excl. Admin)]],Nurse[[#This Row],[LPN Admin Hours]])</f>
        <v>116.15641304347822</v>
      </c>
      <c r="Q235" s="4">
        <v>103.96945652173909</v>
      </c>
      <c r="R235" s="4">
        <v>12.186956521739129</v>
      </c>
      <c r="S235" s="4">
        <f>SUM(Nurse[[#This Row],[CNA Hours]],Nurse[[#This Row],[NA TR Hours]],Nurse[[#This Row],[Med Aide/Tech Hours]])</f>
        <v>161.80250000000007</v>
      </c>
      <c r="T235" s="4">
        <v>138.79445652173919</v>
      </c>
      <c r="U235" s="4">
        <v>23.008043478260877</v>
      </c>
      <c r="V235" s="4">
        <v>0</v>
      </c>
      <c r="W2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0.28260869565217395</v>
      </c>
      <c r="X235" s="4">
        <v>0.13043478260869565</v>
      </c>
      <c r="Y235" s="4">
        <v>0</v>
      </c>
      <c r="Z235" s="4">
        <v>0</v>
      </c>
      <c r="AA235" s="4">
        <v>0</v>
      </c>
      <c r="AB235" s="4">
        <v>0.15217391304347827</v>
      </c>
      <c r="AC235" s="4">
        <v>0</v>
      </c>
      <c r="AD235" s="4">
        <v>0</v>
      </c>
      <c r="AE235" s="4">
        <v>0</v>
      </c>
      <c r="AF235" s="1">
        <v>445362</v>
      </c>
      <c r="AG235" s="1">
        <v>4</v>
      </c>
      <c r="AH235"/>
    </row>
    <row r="236" spans="1:34" x14ac:dyDescent="0.25">
      <c r="A236" t="s">
        <v>352</v>
      </c>
      <c r="B236" t="s">
        <v>168</v>
      </c>
      <c r="C236" t="s">
        <v>559</v>
      </c>
      <c r="D236" t="s">
        <v>387</v>
      </c>
      <c r="E236" s="4">
        <v>95.673913043478265</v>
      </c>
      <c r="F236" s="4">
        <f>Nurse[[#This Row],[Total Nurse Staff Hours]]/Nurse[[#This Row],[MDS Census]]</f>
        <v>3.4656316746194036</v>
      </c>
      <c r="G236" s="4">
        <f>Nurse[[#This Row],[Total Direct Care Staff Hours]]/Nurse[[#This Row],[MDS Census]]</f>
        <v>3.0747909566007712</v>
      </c>
      <c r="H236" s="4">
        <f>Nurse[[#This Row],[Total RN Hours (w/ Admin, DON)]]/Nurse[[#This Row],[MDS Census]]</f>
        <v>0.64377868666212223</v>
      </c>
      <c r="I236" s="4">
        <f>Nurse[[#This Row],[RN Hours (excl. Admin, DON)]]/Nurse[[#This Row],[MDS Census]]</f>
        <v>0.43200863440127246</v>
      </c>
      <c r="J236" s="4">
        <f>SUM(Nurse[[#This Row],[RN Hours (excl. Admin, DON)]],Nurse[[#This Row],[RN Admin Hours]],Nurse[[#This Row],[RN DON Hours]],Nurse[[#This Row],[LPN Hours (excl. Admin)]],Nurse[[#This Row],[LPN Admin Hours]],Nurse[[#This Row],[CNA Hours]],Nurse[[#This Row],[NA TR Hours]],Nurse[[#This Row],[Med Aide/Tech Hours]])</f>
        <v>331.57054347826079</v>
      </c>
      <c r="K236" s="4">
        <f>SUM(Nurse[[#This Row],[RN Hours (excl. Admin, DON)]],Nurse[[#This Row],[LPN Hours (excl. Admin)]],Nurse[[#This Row],[CNA Hours]],Nurse[[#This Row],[NA TR Hours]],Nurse[[#This Row],[Med Aide/Tech Hours]])</f>
        <v>294.17728260869552</v>
      </c>
      <c r="L236" s="4">
        <f>SUM(Nurse[[#This Row],[RN Hours (excl. Admin, DON)]],Nurse[[#This Row],[RN Admin Hours]],Nurse[[#This Row],[RN DON Hours]])</f>
        <v>61.592826086956528</v>
      </c>
      <c r="M236" s="4">
        <v>41.331956521739137</v>
      </c>
      <c r="N236" s="4">
        <v>14.521739130434783</v>
      </c>
      <c r="O236" s="4">
        <v>5.7391304347826084</v>
      </c>
      <c r="P236" s="4">
        <f>SUM(Nurse[[#This Row],[LPN Hours (excl. Admin)]],Nurse[[#This Row],[LPN Admin Hours]])</f>
        <v>73.474565217391302</v>
      </c>
      <c r="Q236" s="4">
        <v>56.342173913043474</v>
      </c>
      <c r="R236" s="4">
        <v>17.132391304347824</v>
      </c>
      <c r="S236" s="4">
        <f>SUM(Nurse[[#This Row],[CNA Hours]],Nurse[[#This Row],[NA TR Hours]],Nurse[[#This Row],[Med Aide/Tech Hours]])</f>
        <v>196.50315217391295</v>
      </c>
      <c r="T236" s="4">
        <v>191.78739130434772</v>
      </c>
      <c r="U236" s="4">
        <v>4.7157608695652167</v>
      </c>
      <c r="V236" s="4">
        <v>0</v>
      </c>
      <c r="W2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0.22826086956521738</v>
      </c>
      <c r="X236" s="4">
        <v>4.3478260869565216E-2</v>
      </c>
      <c r="Y236" s="4">
        <v>0</v>
      </c>
      <c r="Z236" s="4">
        <v>0</v>
      </c>
      <c r="AA236" s="4">
        <v>0</v>
      </c>
      <c r="AB236" s="4">
        <v>0.18478260869565216</v>
      </c>
      <c r="AC236" s="4">
        <v>0</v>
      </c>
      <c r="AD236" s="4">
        <v>0</v>
      </c>
      <c r="AE236" s="4">
        <v>0</v>
      </c>
      <c r="AF236" s="1">
        <v>445351</v>
      </c>
      <c r="AG236" s="1">
        <v>4</v>
      </c>
      <c r="AH236"/>
    </row>
    <row r="237" spans="1:34" x14ac:dyDescent="0.25">
      <c r="A237" t="s">
        <v>352</v>
      </c>
      <c r="B237" t="s">
        <v>17</v>
      </c>
      <c r="C237" t="s">
        <v>463</v>
      </c>
      <c r="D237" t="s">
        <v>423</v>
      </c>
      <c r="E237" s="4">
        <v>69.521739130434781</v>
      </c>
      <c r="F237" s="4">
        <f>Nurse[[#This Row],[Total Nurse Staff Hours]]/Nurse[[#This Row],[MDS Census]]</f>
        <v>4.0802220137585996</v>
      </c>
      <c r="G237" s="4">
        <f>Nurse[[#This Row],[Total Direct Care Staff Hours]]/Nurse[[#This Row],[MDS Census]]</f>
        <v>3.814426203877423</v>
      </c>
      <c r="H237" s="4">
        <f>Nurse[[#This Row],[Total RN Hours (w/ Admin, DON)]]/Nurse[[#This Row],[MDS Census]]</f>
        <v>0.52515009380863054</v>
      </c>
      <c r="I237" s="4">
        <f>Nurse[[#This Row],[RN Hours (excl. Admin, DON)]]/Nurse[[#This Row],[MDS Census]]</f>
        <v>0.45513602251407137</v>
      </c>
      <c r="J237" s="4">
        <f>SUM(Nurse[[#This Row],[RN Hours (excl. Admin, DON)]],Nurse[[#This Row],[RN Admin Hours]],Nurse[[#This Row],[RN DON Hours]],Nurse[[#This Row],[LPN Hours (excl. Admin)]],Nurse[[#This Row],[LPN Admin Hours]],Nurse[[#This Row],[CNA Hours]],Nurse[[#This Row],[NA TR Hours]],Nurse[[#This Row],[Med Aide/Tech Hours]])</f>
        <v>283.66413043478263</v>
      </c>
      <c r="K237" s="4">
        <f>SUM(Nurse[[#This Row],[RN Hours (excl. Admin, DON)]],Nurse[[#This Row],[LPN Hours (excl. Admin)]],Nurse[[#This Row],[CNA Hours]],Nurse[[#This Row],[NA TR Hours]],Nurse[[#This Row],[Med Aide/Tech Hours]])</f>
        <v>265.18554347826085</v>
      </c>
      <c r="L237" s="4">
        <f>SUM(Nurse[[#This Row],[RN Hours (excl. Admin, DON)]],Nurse[[#This Row],[RN Admin Hours]],Nurse[[#This Row],[RN DON Hours]])</f>
        <v>36.509347826086966</v>
      </c>
      <c r="M237" s="4">
        <v>31.641847826086963</v>
      </c>
      <c r="N237" s="4">
        <v>4.1718478260869567</v>
      </c>
      <c r="O237" s="4">
        <v>0.69565217391304346</v>
      </c>
      <c r="P237" s="4">
        <f>SUM(Nurse[[#This Row],[LPN Hours (excl. Admin)]],Nurse[[#This Row],[LPN Admin Hours]])</f>
        <v>79.587826086956539</v>
      </c>
      <c r="Q237" s="4">
        <v>65.976739130434794</v>
      </c>
      <c r="R237" s="4">
        <v>13.61108695652174</v>
      </c>
      <c r="S237" s="4">
        <f>SUM(Nurse[[#This Row],[CNA Hours]],Nurse[[#This Row],[NA TR Hours]],Nurse[[#This Row],[Med Aide/Tech Hours]])</f>
        <v>167.56695652173912</v>
      </c>
      <c r="T237" s="4">
        <v>167.56695652173912</v>
      </c>
      <c r="U237" s="4">
        <v>0</v>
      </c>
      <c r="V237" s="4">
        <v>0</v>
      </c>
      <c r="W2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12.096086956521738</v>
      </c>
      <c r="X237" s="4">
        <v>1.7189130434782607</v>
      </c>
      <c r="Y237" s="4">
        <v>0</v>
      </c>
      <c r="Z237" s="4">
        <v>0</v>
      </c>
      <c r="AA237" s="4">
        <v>3.8454347826086965</v>
      </c>
      <c r="AB237" s="4">
        <v>0.10869565217391304</v>
      </c>
      <c r="AC237" s="4">
        <v>6.423043478260869</v>
      </c>
      <c r="AD237" s="4">
        <v>0</v>
      </c>
      <c r="AE237" s="4">
        <v>0</v>
      </c>
      <c r="AF237" s="1">
        <v>445075</v>
      </c>
      <c r="AG237" s="1">
        <v>4</v>
      </c>
      <c r="AH237"/>
    </row>
    <row r="238" spans="1:34" x14ac:dyDescent="0.25">
      <c r="A238" t="s">
        <v>352</v>
      </c>
      <c r="B238" t="s">
        <v>105</v>
      </c>
      <c r="C238" t="s">
        <v>527</v>
      </c>
      <c r="D238" t="s">
        <v>374</v>
      </c>
      <c r="E238" s="4">
        <v>96.782608695652172</v>
      </c>
      <c r="F238" s="4">
        <f>Nurse[[#This Row],[Total Nurse Staff Hours]]/Nurse[[#This Row],[MDS Census]]</f>
        <v>3.6143598382749333</v>
      </c>
      <c r="G238" s="4">
        <f>Nurse[[#This Row],[Total Direct Care Staff Hours]]/Nurse[[#This Row],[MDS Census]]</f>
        <v>3.2703133423180595</v>
      </c>
      <c r="H238" s="4">
        <f>Nurse[[#This Row],[Total RN Hours (w/ Admin, DON)]]/Nurse[[#This Row],[MDS Census]]</f>
        <v>0.51508760107816709</v>
      </c>
      <c r="I238" s="4">
        <f>Nurse[[#This Row],[RN Hours (excl. Admin, DON)]]/Nurse[[#This Row],[MDS Census]]</f>
        <v>0.2743362533692722</v>
      </c>
      <c r="J238" s="4">
        <f>SUM(Nurse[[#This Row],[RN Hours (excl. Admin, DON)]],Nurse[[#This Row],[RN Admin Hours]],Nurse[[#This Row],[RN DON Hours]],Nurse[[#This Row],[LPN Hours (excl. Admin)]],Nurse[[#This Row],[LPN Admin Hours]],Nurse[[#This Row],[CNA Hours]],Nurse[[#This Row],[NA TR Hours]],Nurse[[#This Row],[Med Aide/Tech Hours]])</f>
        <v>349.80717391304353</v>
      </c>
      <c r="K238" s="4">
        <f>SUM(Nurse[[#This Row],[RN Hours (excl. Admin, DON)]],Nurse[[#This Row],[LPN Hours (excl. Admin)]],Nurse[[#This Row],[CNA Hours]],Nurse[[#This Row],[NA TR Hours]],Nurse[[#This Row],[Med Aide/Tech Hours]])</f>
        <v>316.50945652173914</v>
      </c>
      <c r="L238" s="4">
        <f>SUM(Nurse[[#This Row],[RN Hours (excl. Admin, DON)]],Nurse[[#This Row],[RN Admin Hours]],Nurse[[#This Row],[RN DON Hours]])</f>
        <v>49.851521739130433</v>
      </c>
      <c r="M238" s="4">
        <v>26.550978260869559</v>
      </c>
      <c r="N238" s="4">
        <v>17.561413043478261</v>
      </c>
      <c r="O238" s="4">
        <v>5.7391304347826084</v>
      </c>
      <c r="P238" s="4">
        <f>SUM(Nurse[[#This Row],[LPN Hours (excl. Admin)]],Nurse[[#This Row],[LPN Admin Hours]])</f>
        <v>106.63326086956522</v>
      </c>
      <c r="Q238" s="4">
        <v>96.636086956521737</v>
      </c>
      <c r="R238" s="4">
        <v>9.9971739130434809</v>
      </c>
      <c r="S238" s="4">
        <f>SUM(Nurse[[#This Row],[CNA Hours]],Nurse[[#This Row],[NA TR Hours]],Nurse[[#This Row],[Med Aide/Tech Hours]])</f>
        <v>193.32239130434786</v>
      </c>
      <c r="T238" s="4">
        <v>175.771847826087</v>
      </c>
      <c r="U238" s="4">
        <v>17.550543478260867</v>
      </c>
      <c r="V238" s="4">
        <v>0</v>
      </c>
      <c r="W2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9.577065217391306</v>
      </c>
      <c r="X238" s="4">
        <v>8.6956521739130432E-2</v>
      </c>
      <c r="Y238" s="4">
        <v>0</v>
      </c>
      <c r="Z238" s="4">
        <v>0</v>
      </c>
      <c r="AA238" s="4">
        <v>5.4148913043478277</v>
      </c>
      <c r="AB238" s="4">
        <v>6.5217391304347824E-2</v>
      </c>
      <c r="AC238" s="4">
        <v>4.01</v>
      </c>
      <c r="AD238" s="4">
        <v>0</v>
      </c>
      <c r="AE238" s="4">
        <v>0</v>
      </c>
      <c r="AF238" s="1">
        <v>445241</v>
      </c>
      <c r="AG238" s="1">
        <v>4</v>
      </c>
      <c r="AH238"/>
    </row>
    <row r="239" spans="1:34" x14ac:dyDescent="0.25">
      <c r="A239" t="s">
        <v>352</v>
      </c>
      <c r="B239" t="s">
        <v>193</v>
      </c>
      <c r="C239" t="s">
        <v>589</v>
      </c>
      <c r="D239" t="s">
        <v>403</v>
      </c>
      <c r="E239" s="4">
        <v>78.271739130434781</v>
      </c>
      <c r="F239" s="4">
        <f>Nurse[[#This Row],[Total Nurse Staff Hours]]/Nurse[[#This Row],[MDS Census]]</f>
        <v>3.6224135536731019</v>
      </c>
      <c r="G239" s="4">
        <f>Nurse[[#This Row],[Total Direct Care Staff Hours]]/Nurse[[#This Row],[MDS Census]]</f>
        <v>3.2556547701708105</v>
      </c>
      <c r="H239" s="4">
        <f>Nurse[[#This Row],[Total RN Hours (w/ Admin, DON)]]/Nurse[[#This Row],[MDS Census]]</f>
        <v>0.30999444521594227</v>
      </c>
      <c r="I239" s="4">
        <f>Nurse[[#This Row],[RN Hours (excl. Admin, DON)]]/Nurse[[#This Row],[MDS Census]]</f>
        <v>0.11193584224413275</v>
      </c>
      <c r="J239" s="4">
        <f>SUM(Nurse[[#This Row],[RN Hours (excl. Admin, DON)]],Nurse[[#This Row],[RN Admin Hours]],Nurse[[#This Row],[RN DON Hours]],Nurse[[#This Row],[LPN Hours (excl. Admin)]],Nurse[[#This Row],[LPN Admin Hours]],Nurse[[#This Row],[CNA Hours]],Nurse[[#This Row],[NA TR Hours]],Nurse[[#This Row],[Med Aide/Tech Hours]])</f>
        <v>283.53260869565224</v>
      </c>
      <c r="K239" s="4">
        <f>SUM(Nurse[[#This Row],[RN Hours (excl. Admin, DON)]],Nurse[[#This Row],[LPN Hours (excl. Admin)]],Nurse[[#This Row],[CNA Hours]],Nurse[[#This Row],[NA TR Hours]],Nurse[[#This Row],[Med Aide/Tech Hours]])</f>
        <v>254.82576086956527</v>
      </c>
      <c r="L239" s="4">
        <f>SUM(Nurse[[#This Row],[RN Hours (excl. Admin, DON)]],Nurse[[#This Row],[RN Admin Hours]],Nurse[[#This Row],[RN DON Hours]])</f>
        <v>24.263804347826088</v>
      </c>
      <c r="M239" s="4">
        <v>8.7614130434782602</v>
      </c>
      <c r="N239" s="4">
        <v>10.469782608695652</v>
      </c>
      <c r="O239" s="4">
        <v>5.0326086956521738</v>
      </c>
      <c r="P239" s="4">
        <f>SUM(Nurse[[#This Row],[LPN Hours (excl. Admin)]],Nurse[[#This Row],[LPN Admin Hours]])</f>
        <v>79.99641304347827</v>
      </c>
      <c r="Q239" s="4">
        <v>66.791956521739138</v>
      </c>
      <c r="R239" s="4">
        <v>13.204456521739134</v>
      </c>
      <c r="S239" s="4">
        <f>SUM(Nurse[[#This Row],[CNA Hours]],Nurse[[#This Row],[NA TR Hours]],Nurse[[#This Row],[Med Aide/Tech Hours]])</f>
        <v>179.27239130434788</v>
      </c>
      <c r="T239" s="4">
        <v>118.30108695652173</v>
      </c>
      <c r="U239" s="4">
        <v>60.971304347826155</v>
      </c>
      <c r="V239" s="4">
        <v>0</v>
      </c>
      <c r="W2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0.10326086956521739</v>
      </c>
      <c r="X239" s="4">
        <v>0</v>
      </c>
      <c r="Y239" s="4">
        <v>0</v>
      </c>
      <c r="Z239" s="4">
        <v>0</v>
      </c>
      <c r="AA239" s="4">
        <v>0</v>
      </c>
      <c r="AB239" s="4">
        <v>0.10326086956521739</v>
      </c>
      <c r="AC239" s="4">
        <v>0</v>
      </c>
      <c r="AD239" s="4">
        <v>0</v>
      </c>
      <c r="AE239" s="4">
        <v>0</v>
      </c>
      <c r="AF239" s="1">
        <v>445393</v>
      </c>
      <c r="AG239" s="1">
        <v>4</v>
      </c>
      <c r="AH239"/>
    </row>
    <row r="240" spans="1:34" x14ac:dyDescent="0.25">
      <c r="A240" t="s">
        <v>352</v>
      </c>
      <c r="B240" t="s">
        <v>52</v>
      </c>
      <c r="C240" t="s">
        <v>527</v>
      </c>
      <c r="D240" t="s">
        <v>374</v>
      </c>
      <c r="E240" s="4">
        <v>102.71739130434783</v>
      </c>
      <c r="F240" s="4">
        <f>Nurse[[#This Row],[Total Nurse Staff Hours]]/Nurse[[#This Row],[MDS Census]]</f>
        <v>3.7095841269841263</v>
      </c>
      <c r="G240" s="4">
        <f>Nurse[[#This Row],[Total Direct Care Staff Hours]]/Nurse[[#This Row],[MDS Census]]</f>
        <v>3.23517037037037</v>
      </c>
      <c r="H240" s="4">
        <f>Nurse[[#This Row],[Total RN Hours (w/ Admin, DON)]]/Nurse[[#This Row],[MDS Census]]</f>
        <v>0.40540211640211643</v>
      </c>
      <c r="I240" s="4">
        <f>Nurse[[#This Row],[RN Hours (excl. Admin, DON)]]/Nurse[[#This Row],[MDS Census]]</f>
        <v>0.23778306878306879</v>
      </c>
      <c r="J240" s="4">
        <f>SUM(Nurse[[#This Row],[RN Hours (excl. Admin, DON)]],Nurse[[#This Row],[RN Admin Hours]],Nurse[[#This Row],[RN DON Hours]],Nurse[[#This Row],[LPN Hours (excl. Admin)]],Nurse[[#This Row],[LPN Admin Hours]],Nurse[[#This Row],[CNA Hours]],Nurse[[#This Row],[NA TR Hours]],Nurse[[#This Row],[Med Aide/Tech Hours]])</f>
        <v>381.03880434782604</v>
      </c>
      <c r="K240" s="4">
        <f>SUM(Nurse[[#This Row],[RN Hours (excl. Admin, DON)]],Nurse[[#This Row],[LPN Hours (excl. Admin)]],Nurse[[#This Row],[CNA Hours]],Nurse[[#This Row],[NA TR Hours]],Nurse[[#This Row],[Med Aide/Tech Hours]])</f>
        <v>332.30826086956517</v>
      </c>
      <c r="L240" s="4">
        <f>SUM(Nurse[[#This Row],[RN Hours (excl. Admin, DON)]],Nurse[[#This Row],[RN Admin Hours]],Nurse[[#This Row],[RN DON Hours]])</f>
        <v>41.641847826086959</v>
      </c>
      <c r="M240" s="4">
        <v>24.424456521739131</v>
      </c>
      <c r="N240" s="4">
        <v>11.478260869565217</v>
      </c>
      <c r="O240" s="4">
        <v>5.7391304347826084</v>
      </c>
      <c r="P240" s="4">
        <f>SUM(Nurse[[#This Row],[LPN Hours (excl. Admin)]],Nurse[[#This Row],[LPN Admin Hours]])</f>
        <v>145.50978260869564</v>
      </c>
      <c r="Q240" s="4">
        <v>113.99663043478259</v>
      </c>
      <c r="R240" s="4">
        <v>31.513152173913049</v>
      </c>
      <c r="S240" s="4">
        <f>SUM(Nurse[[#This Row],[CNA Hours]],Nurse[[#This Row],[NA TR Hours]],Nurse[[#This Row],[Med Aide/Tech Hours]])</f>
        <v>193.88717391304348</v>
      </c>
      <c r="T240" s="4">
        <v>191.44641304347826</v>
      </c>
      <c r="U240" s="4">
        <v>2.4407608695652177</v>
      </c>
      <c r="V240" s="4">
        <v>0</v>
      </c>
      <c r="W2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7.1958695652173903</v>
      </c>
      <c r="X240" s="4">
        <v>0.25</v>
      </c>
      <c r="Y240" s="4">
        <v>0</v>
      </c>
      <c r="Z240" s="4">
        <v>0</v>
      </c>
      <c r="AA240" s="4">
        <v>6.9186956521739118</v>
      </c>
      <c r="AB240" s="4">
        <v>2.717391304347826E-2</v>
      </c>
      <c r="AC240" s="4">
        <v>0</v>
      </c>
      <c r="AD240" s="4">
        <v>0</v>
      </c>
      <c r="AE240" s="4">
        <v>0</v>
      </c>
      <c r="AF240" s="1">
        <v>445140</v>
      </c>
      <c r="AG240" s="1">
        <v>4</v>
      </c>
      <c r="AH240"/>
    </row>
    <row r="241" spans="1:34" x14ac:dyDescent="0.25">
      <c r="A241" t="s">
        <v>352</v>
      </c>
      <c r="B241" t="s">
        <v>48</v>
      </c>
      <c r="C241" t="s">
        <v>547</v>
      </c>
      <c r="D241" t="s">
        <v>395</v>
      </c>
      <c r="E241" s="4">
        <v>121.76086956521739</v>
      </c>
      <c r="F241" s="4">
        <f>Nurse[[#This Row],[Total Nurse Staff Hours]]/Nurse[[#This Row],[MDS Census]]</f>
        <v>3.423892162113908</v>
      </c>
      <c r="G241" s="4">
        <f>Nurse[[#This Row],[Total Direct Care Staff Hours]]/Nurse[[#This Row],[MDS Census]]</f>
        <v>3.1089948223531509</v>
      </c>
      <c r="H241" s="4">
        <f>Nurse[[#This Row],[Total RN Hours (w/ Admin, DON)]]/Nurse[[#This Row],[MDS Census]]</f>
        <v>0.47094536689876809</v>
      </c>
      <c r="I241" s="4">
        <f>Nurse[[#This Row],[RN Hours (excl. Admin, DON)]]/Nurse[[#This Row],[MDS Census]]</f>
        <v>0.17562488841278337</v>
      </c>
      <c r="J241" s="4">
        <f>SUM(Nurse[[#This Row],[RN Hours (excl. Admin, DON)]],Nurse[[#This Row],[RN Admin Hours]],Nurse[[#This Row],[RN DON Hours]],Nurse[[#This Row],[LPN Hours (excl. Admin)]],Nurse[[#This Row],[LPN Admin Hours]],Nurse[[#This Row],[CNA Hours]],Nurse[[#This Row],[NA TR Hours]],Nurse[[#This Row],[Med Aide/Tech Hours]])</f>
        <v>416.89608695652169</v>
      </c>
      <c r="K241" s="4">
        <f>SUM(Nurse[[#This Row],[RN Hours (excl. Admin, DON)]],Nurse[[#This Row],[LPN Hours (excl. Admin)]],Nurse[[#This Row],[CNA Hours]],Nurse[[#This Row],[NA TR Hours]],Nurse[[#This Row],[Med Aide/Tech Hours]])</f>
        <v>378.55391304347825</v>
      </c>
      <c r="L241" s="4">
        <f>SUM(Nurse[[#This Row],[RN Hours (excl. Admin, DON)]],Nurse[[#This Row],[RN Admin Hours]],Nurse[[#This Row],[RN DON Hours]])</f>
        <v>57.342717391304348</v>
      </c>
      <c r="M241" s="4">
        <v>21.384239130434775</v>
      </c>
      <c r="N241" s="4">
        <v>31.001956521739135</v>
      </c>
      <c r="O241" s="4">
        <v>4.9565217391304346</v>
      </c>
      <c r="P241" s="4">
        <f>SUM(Nurse[[#This Row],[LPN Hours (excl. Admin)]],Nurse[[#This Row],[LPN Admin Hours]])</f>
        <v>123.64728260869565</v>
      </c>
      <c r="Q241" s="4">
        <v>121.26358695652173</v>
      </c>
      <c r="R241" s="4">
        <v>2.3836956521739125</v>
      </c>
      <c r="S241" s="4">
        <f>SUM(Nurse[[#This Row],[CNA Hours]],Nurse[[#This Row],[NA TR Hours]],Nurse[[#This Row],[Med Aide/Tech Hours]])</f>
        <v>235.90608695652168</v>
      </c>
      <c r="T241" s="4">
        <v>232.50304347826082</v>
      </c>
      <c r="U241" s="4">
        <v>3.4030434782608694</v>
      </c>
      <c r="V241" s="4">
        <v>0</v>
      </c>
      <c r="W2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8.1521739130434784E-2</v>
      </c>
      <c r="X241" s="4">
        <v>0</v>
      </c>
      <c r="Y241" s="4">
        <v>0</v>
      </c>
      <c r="Z241" s="4">
        <v>0</v>
      </c>
      <c r="AA241" s="4">
        <v>0</v>
      </c>
      <c r="AB241" s="4">
        <v>8.1521739130434784E-2</v>
      </c>
      <c r="AC241" s="4">
        <v>0</v>
      </c>
      <c r="AD241" s="4">
        <v>0</v>
      </c>
      <c r="AE241" s="4">
        <v>0</v>
      </c>
      <c r="AF241" s="1">
        <v>445136</v>
      </c>
      <c r="AG241" s="1">
        <v>4</v>
      </c>
      <c r="AH241"/>
    </row>
    <row r="242" spans="1:34" x14ac:dyDescent="0.25">
      <c r="A242" t="s">
        <v>352</v>
      </c>
      <c r="B242" t="s">
        <v>158</v>
      </c>
      <c r="C242" t="s">
        <v>579</v>
      </c>
      <c r="D242" t="s">
        <v>394</v>
      </c>
      <c r="E242" s="4">
        <v>53.369565217391305</v>
      </c>
      <c r="F242" s="4">
        <f>Nurse[[#This Row],[Total Nurse Staff Hours]]/Nurse[[#This Row],[MDS Census]]</f>
        <v>3.6597128309572287</v>
      </c>
      <c r="G242" s="4">
        <f>Nurse[[#This Row],[Total Direct Care Staff Hours]]/Nurse[[#This Row],[MDS Census]]</f>
        <v>3.2431160896130331</v>
      </c>
      <c r="H242" s="4">
        <f>Nurse[[#This Row],[Total RN Hours (w/ Admin, DON)]]/Nurse[[#This Row],[MDS Census]]</f>
        <v>0.32766802443991849</v>
      </c>
      <c r="I242" s="4">
        <f>Nurse[[#This Row],[RN Hours (excl. Admin, DON)]]/Nurse[[#This Row],[MDS Census]]</f>
        <v>8.7892057026476553E-2</v>
      </c>
      <c r="J242" s="4">
        <f>SUM(Nurse[[#This Row],[RN Hours (excl. Admin, DON)]],Nurse[[#This Row],[RN Admin Hours]],Nurse[[#This Row],[RN DON Hours]],Nurse[[#This Row],[LPN Hours (excl. Admin)]],Nurse[[#This Row],[LPN Admin Hours]],Nurse[[#This Row],[CNA Hours]],Nurse[[#This Row],[NA TR Hours]],Nurse[[#This Row],[Med Aide/Tech Hours]])</f>
        <v>195.31728260869556</v>
      </c>
      <c r="K242" s="4">
        <f>SUM(Nurse[[#This Row],[RN Hours (excl. Admin, DON)]],Nurse[[#This Row],[LPN Hours (excl. Admin)]],Nurse[[#This Row],[CNA Hours]],Nurse[[#This Row],[NA TR Hours]],Nurse[[#This Row],[Med Aide/Tech Hours]])</f>
        <v>173.08369565217384</v>
      </c>
      <c r="L242" s="4">
        <f>SUM(Nurse[[#This Row],[RN Hours (excl. Admin, DON)]],Nurse[[#This Row],[RN Admin Hours]],Nurse[[#This Row],[RN DON Hours]])</f>
        <v>17.487499999999997</v>
      </c>
      <c r="M242" s="4">
        <v>4.6907608695652163</v>
      </c>
      <c r="N242" s="4">
        <v>7.0576086956521733</v>
      </c>
      <c r="O242" s="4">
        <v>5.7391304347826084</v>
      </c>
      <c r="P242" s="4">
        <f>SUM(Nurse[[#This Row],[LPN Hours (excl. Admin)]],Nurse[[#This Row],[LPN Admin Hours]])</f>
        <v>63.085217391304319</v>
      </c>
      <c r="Q242" s="4">
        <v>53.648369565217365</v>
      </c>
      <c r="R242" s="4">
        <v>9.4368478260869555</v>
      </c>
      <c r="S242" s="4">
        <f>SUM(Nurse[[#This Row],[CNA Hours]],Nurse[[#This Row],[NA TR Hours]],Nurse[[#This Row],[Med Aide/Tech Hours]])</f>
        <v>114.74456521739125</v>
      </c>
      <c r="T242" s="4">
        <v>100.99249999999995</v>
      </c>
      <c r="U242" s="4">
        <v>13.752065217391307</v>
      </c>
      <c r="V242" s="4">
        <v>0</v>
      </c>
      <c r="W2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8.1521739130434784E-2</v>
      </c>
      <c r="X242" s="4">
        <v>0</v>
      </c>
      <c r="Y242" s="4">
        <v>0</v>
      </c>
      <c r="Z242" s="4">
        <v>0</v>
      </c>
      <c r="AA242" s="4">
        <v>0</v>
      </c>
      <c r="AB242" s="4">
        <v>8.1521739130434784E-2</v>
      </c>
      <c r="AC242" s="4">
        <v>0</v>
      </c>
      <c r="AD242" s="4">
        <v>0</v>
      </c>
      <c r="AE242" s="4">
        <v>0</v>
      </c>
      <c r="AF242" s="1">
        <v>445327</v>
      </c>
      <c r="AG242" s="1">
        <v>4</v>
      </c>
      <c r="AH242"/>
    </row>
    <row r="243" spans="1:34" x14ac:dyDescent="0.25">
      <c r="A243" t="s">
        <v>352</v>
      </c>
      <c r="B243" t="s">
        <v>54</v>
      </c>
      <c r="C243" t="s">
        <v>553</v>
      </c>
      <c r="D243" t="s">
        <v>437</v>
      </c>
      <c r="E243" s="4">
        <v>98.369565217391298</v>
      </c>
      <c r="F243" s="4">
        <f>Nurse[[#This Row],[Total Nurse Staff Hours]]/Nurse[[#This Row],[MDS Census]]</f>
        <v>3.7347116022099445</v>
      </c>
      <c r="G243" s="4">
        <f>Nurse[[#This Row],[Total Direct Care Staff Hours]]/Nurse[[#This Row],[MDS Census]]</f>
        <v>3.3253270718232053</v>
      </c>
      <c r="H243" s="4">
        <f>Nurse[[#This Row],[Total RN Hours (w/ Admin, DON)]]/Nurse[[#This Row],[MDS Census]]</f>
        <v>0.44783867403314914</v>
      </c>
      <c r="I243" s="4">
        <f>Nurse[[#This Row],[RN Hours (excl. Admin, DON)]]/Nurse[[#This Row],[MDS Census]]</f>
        <v>0.2323977900552486</v>
      </c>
      <c r="J243" s="4">
        <f>SUM(Nurse[[#This Row],[RN Hours (excl. Admin, DON)]],Nurse[[#This Row],[RN Admin Hours]],Nurse[[#This Row],[RN DON Hours]],Nurse[[#This Row],[LPN Hours (excl. Admin)]],Nurse[[#This Row],[LPN Admin Hours]],Nurse[[#This Row],[CNA Hours]],Nurse[[#This Row],[NA TR Hours]],Nurse[[#This Row],[Med Aide/Tech Hours]])</f>
        <v>367.38195652173908</v>
      </c>
      <c r="K243" s="4">
        <f>SUM(Nurse[[#This Row],[RN Hours (excl. Admin, DON)]],Nurse[[#This Row],[LPN Hours (excl. Admin)]],Nurse[[#This Row],[CNA Hours]],Nurse[[#This Row],[NA TR Hours]],Nurse[[#This Row],[Med Aide/Tech Hours]])</f>
        <v>327.11097826086962</v>
      </c>
      <c r="L243" s="4">
        <f>SUM(Nurse[[#This Row],[RN Hours (excl. Admin, DON)]],Nurse[[#This Row],[RN Admin Hours]],Nurse[[#This Row],[RN DON Hours]])</f>
        <v>44.053695652173907</v>
      </c>
      <c r="M243" s="4">
        <v>22.860869565217389</v>
      </c>
      <c r="N243" s="4">
        <v>15.453695652173908</v>
      </c>
      <c r="O243" s="4">
        <v>5.7391304347826084</v>
      </c>
      <c r="P243" s="4">
        <f>SUM(Nurse[[#This Row],[LPN Hours (excl. Admin)]],Nurse[[#This Row],[LPN Admin Hours]])</f>
        <v>118.97413043478262</v>
      </c>
      <c r="Q243" s="4">
        <v>99.895978260869583</v>
      </c>
      <c r="R243" s="4">
        <v>19.078152173913043</v>
      </c>
      <c r="S243" s="4">
        <f>SUM(Nurse[[#This Row],[CNA Hours]],Nurse[[#This Row],[NA TR Hours]],Nurse[[#This Row],[Med Aide/Tech Hours]])</f>
        <v>204.3541304347826</v>
      </c>
      <c r="T243" s="4">
        <v>178.82652173913044</v>
      </c>
      <c r="U243" s="4">
        <v>25.527608695652162</v>
      </c>
      <c r="V243" s="4">
        <v>0</v>
      </c>
      <c r="W2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0.21195652173913043</v>
      </c>
      <c r="X243" s="4">
        <v>4.3478260869565216E-2</v>
      </c>
      <c r="Y243" s="4">
        <v>0</v>
      </c>
      <c r="Z243" s="4">
        <v>0</v>
      </c>
      <c r="AA243" s="4">
        <v>0</v>
      </c>
      <c r="AB243" s="4">
        <v>0.16847826086956522</v>
      </c>
      <c r="AC243" s="4">
        <v>0</v>
      </c>
      <c r="AD243" s="4">
        <v>0</v>
      </c>
      <c r="AE243" s="4">
        <v>0</v>
      </c>
      <c r="AF243" s="1">
        <v>445143</v>
      </c>
      <c r="AG243" s="1">
        <v>4</v>
      </c>
      <c r="AH243"/>
    </row>
    <row r="244" spans="1:34" x14ac:dyDescent="0.25">
      <c r="A244" t="s">
        <v>352</v>
      </c>
      <c r="B244" t="s">
        <v>173</v>
      </c>
      <c r="C244" t="s">
        <v>528</v>
      </c>
      <c r="D244" t="s">
        <v>441</v>
      </c>
      <c r="E244" s="4">
        <v>76.391304347826093</v>
      </c>
      <c r="F244" s="4">
        <f>Nurse[[#This Row],[Total Nurse Staff Hours]]/Nurse[[#This Row],[MDS Census]]</f>
        <v>3.2490552077404669</v>
      </c>
      <c r="G244" s="4">
        <f>Nurse[[#This Row],[Total Direct Care Staff Hours]]/Nurse[[#This Row],[MDS Census]]</f>
        <v>2.9946442800227664</v>
      </c>
      <c r="H244" s="4">
        <f>Nurse[[#This Row],[Total RN Hours (w/ Admin, DON)]]/Nurse[[#This Row],[MDS Census]]</f>
        <v>0.72620660216277744</v>
      </c>
      <c r="I244" s="4">
        <f>Nurse[[#This Row],[RN Hours (excl. Admin, DON)]]/Nurse[[#This Row],[MDS Census]]</f>
        <v>0.47293397837222534</v>
      </c>
      <c r="J244" s="4">
        <f>SUM(Nurse[[#This Row],[RN Hours (excl. Admin, DON)]],Nurse[[#This Row],[RN Admin Hours]],Nurse[[#This Row],[RN DON Hours]],Nurse[[#This Row],[LPN Hours (excl. Admin)]],Nurse[[#This Row],[LPN Admin Hours]],Nurse[[#This Row],[CNA Hours]],Nurse[[#This Row],[NA TR Hours]],Nurse[[#This Row],[Med Aide/Tech Hours]])</f>
        <v>248.19956521739132</v>
      </c>
      <c r="K244" s="4">
        <f>SUM(Nurse[[#This Row],[RN Hours (excl. Admin, DON)]],Nurse[[#This Row],[LPN Hours (excl. Admin)]],Nurse[[#This Row],[CNA Hours]],Nurse[[#This Row],[NA TR Hours]],Nurse[[#This Row],[Med Aide/Tech Hours]])</f>
        <v>228.7647826086957</v>
      </c>
      <c r="L244" s="4">
        <f>SUM(Nurse[[#This Row],[RN Hours (excl. Admin, DON)]],Nurse[[#This Row],[RN Admin Hours]],Nurse[[#This Row],[RN DON Hours]])</f>
        <v>55.475869565217394</v>
      </c>
      <c r="M244" s="4">
        <v>36.128043478260871</v>
      </c>
      <c r="N244" s="4">
        <v>13.608695652173912</v>
      </c>
      <c r="O244" s="4">
        <v>5.7391304347826084</v>
      </c>
      <c r="P244" s="4">
        <f>SUM(Nurse[[#This Row],[LPN Hours (excl. Admin)]],Nurse[[#This Row],[LPN Admin Hours]])</f>
        <v>54.991521739130441</v>
      </c>
      <c r="Q244" s="4">
        <v>54.904565217391308</v>
      </c>
      <c r="R244" s="4">
        <v>8.6956521739130432E-2</v>
      </c>
      <c r="S244" s="4">
        <f>SUM(Nurse[[#This Row],[CNA Hours]],Nurse[[#This Row],[NA TR Hours]],Nurse[[#This Row],[Med Aide/Tech Hours]])</f>
        <v>137.73217391304351</v>
      </c>
      <c r="T244" s="4">
        <v>134.73065217391309</v>
      </c>
      <c r="U244" s="4">
        <v>3.0015217391304345</v>
      </c>
      <c r="V244" s="4">
        <v>0</v>
      </c>
      <c r="W2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0.10869565217391304</v>
      </c>
      <c r="X244" s="4">
        <v>2.1739130434782608E-2</v>
      </c>
      <c r="Y244" s="4">
        <v>0</v>
      </c>
      <c r="Z244" s="4">
        <v>0</v>
      </c>
      <c r="AA244" s="4">
        <v>0</v>
      </c>
      <c r="AB244" s="4">
        <v>8.6956521739130432E-2</v>
      </c>
      <c r="AC244" s="4">
        <v>0</v>
      </c>
      <c r="AD244" s="4">
        <v>0</v>
      </c>
      <c r="AE244" s="4">
        <v>0</v>
      </c>
      <c r="AF244" s="1">
        <v>445359</v>
      </c>
      <c r="AG244" s="1">
        <v>4</v>
      </c>
      <c r="AH244"/>
    </row>
    <row r="245" spans="1:34" x14ac:dyDescent="0.25">
      <c r="A245" t="s">
        <v>352</v>
      </c>
      <c r="B245" t="s">
        <v>166</v>
      </c>
      <c r="C245" t="s">
        <v>582</v>
      </c>
      <c r="D245" t="s">
        <v>375</v>
      </c>
      <c r="E245" s="4">
        <v>84.597826086956516</v>
      </c>
      <c r="F245" s="4">
        <f>Nurse[[#This Row],[Total Nurse Staff Hours]]/Nurse[[#This Row],[MDS Census]]</f>
        <v>3.0986868816651674</v>
      </c>
      <c r="G245" s="4">
        <f>Nurse[[#This Row],[Total Direct Care Staff Hours]]/Nurse[[#This Row],[MDS Census]]</f>
        <v>2.8183001413336757</v>
      </c>
      <c r="H245" s="4">
        <f>Nurse[[#This Row],[Total RN Hours (w/ Admin, DON)]]/Nurse[[#This Row],[MDS Census]]</f>
        <v>0.66002184247719387</v>
      </c>
      <c r="I245" s="4">
        <f>Nurse[[#This Row],[RN Hours (excl. Admin, DON)]]/Nurse[[#This Row],[MDS Census]]</f>
        <v>0.38146601567518951</v>
      </c>
      <c r="J245" s="4">
        <f>SUM(Nurse[[#This Row],[RN Hours (excl. Admin, DON)]],Nurse[[#This Row],[RN Admin Hours]],Nurse[[#This Row],[RN DON Hours]],Nurse[[#This Row],[LPN Hours (excl. Admin)]],Nurse[[#This Row],[LPN Admin Hours]],Nurse[[#This Row],[CNA Hours]],Nurse[[#This Row],[NA TR Hours]],Nurse[[#This Row],[Med Aide/Tech Hours]])</f>
        <v>262.14217391304345</v>
      </c>
      <c r="K245" s="4">
        <f>SUM(Nurse[[#This Row],[RN Hours (excl. Admin, DON)]],Nurse[[#This Row],[LPN Hours (excl. Admin)]],Nurse[[#This Row],[CNA Hours]],Nurse[[#This Row],[NA TR Hours]],Nurse[[#This Row],[Med Aide/Tech Hours]])</f>
        <v>238.42206521739126</v>
      </c>
      <c r="L245" s="4">
        <f>SUM(Nurse[[#This Row],[RN Hours (excl. Admin, DON)]],Nurse[[#This Row],[RN Admin Hours]],Nurse[[#This Row],[RN DON Hours]])</f>
        <v>55.83641304347826</v>
      </c>
      <c r="M245" s="4">
        <v>32.271195652173908</v>
      </c>
      <c r="N245" s="4">
        <v>17.826086956521738</v>
      </c>
      <c r="O245" s="4">
        <v>5.7391304347826084</v>
      </c>
      <c r="P245" s="4">
        <f>SUM(Nurse[[#This Row],[LPN Hours (excl. Admin)]],Nurse[[#This Row],[LPN Admin Hours]])</f>
        <v>69.08021739130433</v>
      </c>
      <c r="Q245" s="4">
        <v>68.925326086956503</v>
      </c>
      <c r="R245" s="4">
        <v>0.15489130434782608</v>
      </c>
      <c r="S245" s="4">
        <f>SUM(Nurse[[#This Row],[CNA Hours]],Nurse[[#This Row],[NA TR Hours]],Nurse[[#This Row],[Med Aide/Tech Hours]])</f>
        <v>137.22554347826085</v>
      </c>
      <c r="T245" s="4">
        <v>132.58478260869563</v>
      </c>
      <c r="U245" s="4">
        <v>4.6407608695652156</v>
      </c>
      <c r="V245" s="4">
        <v>0</v>
      </c>
      <c r="W2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0.15489130434782608</v>
      </c>
      <c r="X245" s="4">
        <v>0</v>
      </c>
      <c r="Y245" s="4">
        <v>0</v>
      </c>
      <c r="Z245" s="4">
        <v>0</v>
      </c>
      <c r="AA245" s="4">
        <v>0</v>
      </c>
      <c r="AB245" s="4">
        <v>0.15489130434782608</v>
      </c>
      <c r="AC245" s="4">
        <v>0</v>
      </c>
      <c r="AD245" s="4">
        <v>0</v>
      </c>
      <c r="AE245" s="4">
        <v>0</v>
      </c>
      <c r="AF245" s="1">
        <v>445343</v>
      </c>
      <c r="AG245" s="1">
        <v>4</v>
      </c>
      <c r="AH245"/>
    </row>
    <row r="246" spans="1:34" x14ac:dyDescent="0.25">
      <c r="A246" t="s">
        <v>352</v>
      </c>
      <c r="B246" t="s">
        <v>10</v>
      </c>
      <c r="C246" t="s">
        <v>543</v>
      </c>
      <c r="D246" t="s">
        <v>396</v>
      </c>
      <c r="E246" s="4">
        <v>42.608695652173914</v>
      </c>
      <c r="F246" s="4">
        <f>Nurse[[#This Row],[Total Nurse Staff Hours]]/Nurse[[#This Row],[MDS Census]]</f>
        <v>4.8522959183673464</v>
      </c>
      <c r="G246" s="4">
        <f>Nurse[[#This Row],[Total Direct Care Staff Hours]]/Nurse[[#This Row],[MDS Census]]</f>
        <v>4.3877551020408161</v>
      </c>
      <c r="H246" s="4">
        <f>Nurse[[#This Row],[Total RN Hours (w/ Admin, DON)]]/Nurse[[#This Row],[MDS Census]]</f>
        <v>1.2722576530612244</v>
      </c>
      <c r="I246" s="4">
        <f>Nurse[[#This Row],[RN Hours (excl. Admin, DON)]]/Nurse[[#This Row],[MDS Census]]</f>
        <v>0.80771683673469385</v>
      </c>
      <c r="J246" s="4">
        <f>SUM(Nurse[[#This Row],[RN Hours (excl. Admin, DON)]],Nurse[[#This Row],[RN Admin Hours]],Nurse[[#This Row],[RN DON Hours]],Nurse[[#This Row],[LPN Hours (excl. Admin)]],Nurse[[#This Row],[LPN Admin Hours]],Nurse[[#This Row],[CNA Hours]],Nurse[[#This Row],[NA TR Hours]],Nurse[[#This Row],[Med Aide/Tech Hours]])</f>
        <v>206.75</v>
      </c>
      <c r="K246" s="4">
        <f>SUM(Nurse[[#This Row],[RN Hours (excl. Admin, DON)]],Nurse[[#This Row],[LPN Hours (excl. Admin)]],Nurse[[#This Row],[CNA Hours]],Nurse[[#This Row],[NA TR Hours]],Nurse[[#This Row],[Med Aide/Tech Hours]])</f>
        <v>186.95652173913044</v>
      </c>
      <c r="L246" s="4">
        <f>SUM(Nurse[[#This Row],[RN Hours (excl. Admin, DON)]],Nurse[[#This Row],[RN Admin Hours]],Nurse[[#This Row],[RN DON Hours]])</f>
        <v>54.209239130434781</v>
      </c>
      <c r="M246" s="4">
        <v>34.415760869565219</v>
      </c>
      <c r="N246" s="4">
        <v>14.141304347826088</v>
      </c>
      <c r="O246" s="4">
        <v>5.6521739130434785</v>
      </c>
      <c r="P246" s="4">
        <f>SUM(Nurse[[#This Row],[LPN Hours (excl. Admin)]],Nurse[[#This Row],[LPN Admin Hours]])</f>
        <v>66.788043478260875</v>
      </c>
      <c r="Q246" s="4">
        <v>66.788043478260875</v>
      </c>
      <c r="R246" s="4">
        <v>0</v>
      </c>
      <c r="S246" s="4">
        <f>SUM(Nurse[[#This Row],[CNA Hours]],Nurse[[#This Row],[NA TR Hours]],Nurse[[#This Row],[Med Aide/Tech Hours]])</f>
        <v>85.752717391304344</v>
      </c>
      <c r="T246" s="4">
        <v>85.752717391304344</v>
      </c>
      <c r="U246" s="4">
        <v>0</v>
      </c>
      <c r="V246" s="4">
        <v>0</v>
      </c>
      <c r="W2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6" s="4">
        <v>0</v>
      </c>
      <c r="Y246" s="4">
        <v>0</v>
      </c>
      <c r="Z246" s="4">
        <v>0</v>
      </c>
      <c r="AA246" s="4">
        <v>0</v>
      </c>
      <c r="AB246" s="4">
        <v>0</v>
      </c>
      <c r="AC246" s="4">
        <v>0</v>
      </c>
      <c r="AD246" s="4">
        <v>0</v>
      </c>
      <c r="AE246" s="4">
        <v>0</v>
      </c>
      <c r="AF246" s="1">
        <v>445008</v>
      </c>
      <c r="AG246" s="1">
        <v>4</v>
      </c>
      <c r="AH246"/>
    </row>
    <row r="247" spans="1:34" x14ac:dyDescent="0.25">
      <c r="A247" t="s">
        <v>352</v>
      </c>
      <c r="B247" t="s">
        <v>70</v>
      </c>
      <c r="C247" t="s">
        <v>524</v>
      </c>
      <c r="D247" t="s">
        <v>412</v>
      </c>
      <c r="E247" s="4">
        <v>76.086956521739125</v>
      </c>
      <c r="F247" s="4">
        <f>Nurse[[#This Row],[Total Nurse Staff Hours]]/Nurse[[#This Row],[MDS Census]]</f>
        <v>2.9796857142857158</v>
      </c>
      <c r="G247" s="4">
        <f>Nurse[[#This Row],[Total Direct Care Staff Hours]]/Nurse[[#This Row],[MDS Census]]</f>
        <v>2.7534557142857161</v>
      </c>
      <c r="H247" s="4">
        <f>Nurse[[#This Row],[Total RN Hours (w/ Admin, DON)]]/Nurse[[#This Row],[MDS Census]]</f>
        <v>0.26367142857142861</v>
      </c>
      <c r="I247" s="4">
        <f>Nurse[[#This Row],[RN Hours (excl. Admin, DON)]]/Nurse[[#This Row],[MDS Census]]</f>
        <v>0.13203571428571428</v>
      </c>
      <c r="J247" s="4">
        <f>SUM(Nurse[[#This Row],[RN Hours (excl. Admin, DON)]],Nurse[[#This Row],[RN Admin Hours]],Nurse[[#This Row],[RN DON Hours]],Nurse[[#This Row],[LPN Hours (excl. Admin)]],Nurse[[#This Row],[LPN Admin Hours]],Nurse[[#This Row],[CNA Hours]],Nurse[[#This Row],[NA TR Hours]],Nurse[[#This Row],[Med Aide/Tech Hours]])</f>
        <v>226.71521739130446</v>
      </c>
      <c r="K247" s="4">
        <f>SUM(Nurse[[#This Row],[RN Hours (excl. Admin, DON)]],Nurse[[#This Row],[LPN Hours (excl. Admin)]],Nurse[[#This Row],[CNA Hours]],Nurse[[#This Row],[NA TR Hours]],Nurse[[#This Row],[Med Aide/Tech Hours]])</f>
        <v>209.50206521739142</v>
      </c>
      <c r="L247" s="4">
        <f>SUM(Nurse[[#This Row],[RN Hours (excl. Admin, DON)]],Nurse[[#This Row],[RN Admin Hours]],Nurse[[#This Row],[RN DON Hours]])</f>
        <v>20.06195652173913</v>
      </c>
      <c r="M247" s="4">
        <v>10.046195652173912</v>
      </c>
      <c r="N247" s="4">
        <v>4.2147826086956526</v>
      </c>
      <c r="O247" s="4">
        <v>5.8009782608695657</v>
      </c>
      <c r="P247" s="4">
        <f>SUM(Nurse[[#This Row],[LPN Hours (excl. Admin)]],Nurse[[#This Row],[LPN Admin Hours]])</f>
        <v>81.165434782608713</v>
      </c>
      <c r="Q247" s="4">
        <v>73.968043478260881</v>
      </c>
      <c r="R247" s="4">
        <v>7.1973913043478266</v>
      </c>
      <c r="S247" s="4">
        <f>SUM(Nurse[[#This Row],[CNA Hours]],Nurse[[#This Row],[NA TR Hours]],Nurse[[#This Row],[Med Aide/Tech Hours]])</f>
        <v>125.48782608695662</v>
      </c>
      <c r="T247" s="4">
        <v>125.48782608695662</v>
      </c>
      <c r="U247" s="4">
        <v>0</v>
      </c>
      <c r="V247" s="4">
        <v>0</v>
      </c>
      <c r="W2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1.6318478260869564</v>
      </c>
      <c r="X247" s="4">
        <v>0</v>
      </c>
      <c r="Y247" s="4">
        <v>0</v>
      </c>
      <c r="Z247" s="4">
        <v>0</v>
      </c>
      <c r="AA247" s="4">
        <v>1.6318478260869564</v>
      </c>
      <c r="AB247" s="4">
        <v>0</v>
      </c>
      <c r="AC247" s="4">
        <v>0</v>
      </c>
      <c r="AD247" s="4">
        <v>0</v>
      </c>
      <c r="AE247" s="4">
        <v>0</v>
      </c>
      <c r="AF247" s="1">
        <v>445172</v>
      </c>
      <c r="AG247" s="1">
        <v>4</v>
      </c>
      <c r="AH247"/>
    </row>
    <row r="248" spans="1:34" x14ac:dyDescent="0.25">
      <c r="A248" t="s">
        <v>352</v>
      </c>
      <c r="B248" t="s">
        <v>186</v>
      </c>
      <c r="C248" t="s">
        <v>587</v>
      </c>
      <c r="D248" t="s">
        <v>391</v>
      </c>
      <c r="E248" s="4">
        <v>79.739130434782609</v>
      </c>
      <c r="F248" s="4">
        <f>Nurse[[#This Row],[Total Nurse Staff Hours]]/Nurse[[#This Row],[MDS Census]]</f>
        <v>2.8366194111232277</v>
      </c>
      <c r="G248" s="4">
        <f>Nurse[[#This Row],[Total Direct Care Staff Hours]]/Nurse[[#This Row],[MDS Census]]</f>
        <v>2.4198909487459104</v>
      </c>
      <c r="H248" s="4">
        <f>Nurse[[#This Row],[Total RN Hours (w/ Admin, DON)]]/Nurse[[#This Row],[MDS Census]]</f>
        <v>0.57882906215921504</v>
      </c>
      <c r="I248" s="4">
        <f>Nurse[[#This Row],[RN Hours (excl. Admin, DON)]]/Nurse[[#This Row],[MDS Census]]</f>
        <v>0.20278898582333707</v>
      </c>
      <c r="J248" s="4">
        <f>SUM(Nurse[[#This Row],[RN Hours (excl. Admin, DON)]],Nurse[[#This Row],[RN Admin Hours]],Nurse[[#This Row],[RN DON Hours]],Nurse[[#This Row],[LPN Hours (excl. Admin)]],Nurse[[#This Row],[LPN Admin Hours]],Nurse[[#This Row],[CNA Hours]],Nurse[[#This Row],[NA TR Hours]],Nurse[[#This Row],[Med Aide/Tech Hours]])</f>
        <v>226.18956521739128</v>
      </c>
      <c r="K248" s="4">
        <f>SUM(Nurse[[#This Row],[RN Hours (excl. Admin, DON)]],Nurse[[#This Row],[LPN Hours (excl. Admin)]],Nurse[[#This Row],[CNA Hours]],Nurse[[#This Row],[NA TR Hours]],Nurse[[#This Row],[Med Aide/Tech Hours]])</f>
        <v>192.95999999999998</v>
      </c>
      <c r="L248" s="4">
        <f>SUM(Nurse[[#This Row],[RN Hours (excl. Admin, DON)]],Nurse[[#This Row],[RN Admin Hours]],Nurse[[#This Row],[RN DON Hours]])</f>
        <v>46.155326086956535</v>
      </c>
      <c r="M248" s="4">
        <v>16.170217391304355</v>
      </c>
      <c r="N248" s="4">
        <v>24.245978260869567</v>
      </c>
      <c r="O248" s="4">
        <v>5.7391304347826084</v>
      </c>
      <c r="P248" s="4">
        <f>SUM(Nurse[[#This Row],[LPN Hours (excl. Admin)]],Nurse[[#This Row],[LPN Admin Hours]])</f>
        <v>52.56576086956521</v>
      </c>
      <c r="Q248" s="4">
        <v>49.321304347826079</v>
      </c>
      <c r="R248" s="4">
        <v>3.2444565217391306</v>
      </c>
      <c r="S248" s="4">
        <f>SUM(Nurse[[#This Row],[CNA Hours]],Nurse[[#This Row],[NA TR Hours]],Nurse[[#This Row],[Med Aide/Tech Hours]])</f>
        <v>127.46847826086955</v>
      </c>
      <c r="T248" s="4">
        <v>127.46847826086955</v>
      </c>
      <c r="U248" s="4">
        <v>0</v>
      </c>
      <c r="V248" s="4">
        <v>0</v>
      </c>
      <c r="W2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32.355434782608697</v>
      </c>
      <c r="X248" s="4">
        <v>0</v>
      </c>
      <c r="Y248" s="4">
        <v>0</v>
      </c>
      <c r="Z248" s="4">
        <v>0</v>
      </c>
      <c r="AA248" s="4">
        <v>22.78554347826087</v>
      </c>
      <c r="AB248" s="4">
        <v>0</v>
      </c>
      <c r="AC248" s="4">
        <v>9.5698913043478271</v>
      </c>
      <c r="AD248" s="4">
        <v>0</v>
      </c>
      <c r="AE248" s="4">
        <v>0</v>
      </c>
      <c r="AF248" s="1">
        <v>445382</v>
      </c>
      <c r="AG248" s="1">
        <v>4</v>
      </c>
      <c r="AH248"/>
    </row>
    <row r="249" spans="1:34" x14ac:dyDescent="0.25">
      <c r="A249" t="s">
        <v>352</v>
      </c>
      <c r="B249" t="s">
        <v>200</v>
      </c>
      <c r="C249" t="s">
        <v>592</v>
      </c>
      <c r="D249" t="s">
        <v>396</v>
      </c>
      <c r="E249" s="4">
        <v>91.119565217391298</v>
      </c>
      <c r="F249" s="4">
        <f>Nurse[[#This Row],[Total Nurse Staff Hours]]/Nurse[[#This Row],[MDS Census]]</f>
        <v>3.2308636526303247</v>
      </c>
      <c r="G249" s="4">
        <f>Nurse[[#This Row],[Total Direct Care Staff Hours]]/Nurse[[#This Row],[MDS Census]]</f>
        <v>2.8513563163545284</v>
      </c>
      <c r="H249" s="4">
        <f>Nurse[[#This Row],[Total RN Hours (w/ Admin, DON)]]/Nurse[[#This Row],[MDS Census]]</f>
        <v>0.40871167839675543</v>
      </c>
      <c r="I249" s="4">
        <f>Nurse[[#This Row],[RN Hours (excl. Admin, DON)]]/Nurse[[#This Row],[MDS Census]]</f>
        <v>0.17085768817845648</v>
      </c>
      <c r="J249" s="4">
        <f>SUM(Nurse[[#This Row],[RN Hours (excl. Admin, DON)]],Nurse[[#This Row],[RN Admin Hours]],Nurse[[#This Row],[RN DON Hours]],Nurse[[#This Row],[LPN Hours (excl. Admin)]],Nurse[[#This Row],[LPN Admin Hours]],Nurse[[#This Row],[CNA Hours]],Nurse[[#This Row],[NA TR Hours]],Nurse[[#This Row],[Med Aide/Tech Hours]])</f>
        <v>294.39489130434794</v>
      </c>
      <c r="K249" s="4">
        <f>SUM(Nurse[[#This Row],[RN Hours (excl. Admin, DON)]],Nurse[[#This Row],[LPN Hours (excl. Admin)]],Nurse[[#This Row],[CNA Hours]],Nurse[[#This Row],[NA TR Hours]],Nurse[[#This Row],[Med Aide/Tech Hours]])</f>
        <v>259.81434782608704</v>
      </c>
      <c r="L249" s="4">
        <f>SUM(Nurse[[#This Row],[RN Hours (excl. Admin, DON)]],Nurse[[#This Row],[RN Admin Hours]],Nurse[[#This Row],[RN DON Hours]])</f>
        <v>37.241630434782614</v>
      </c>
      <c r="M249" s="4">
        <v>15.56847826086957</v>
      </c>
      <c r="N249" s="4">
        <v>15.934021739130435</v>
      </c>
      <c r="O249" s="4">
        <v>5.7391304347826084</v>
      </c>
      <c r="P249" s="4">
        <f>SUM(Nurse[[#This Row],[LPN Hours (excl. Admin)]],Nurse[[#This Row],[LPN Admin Hours]])</f>
        <v>78.529130434782601</v>
      </c>
      <c r="Q249" s="4">
        <v>65.621739130434776</v>
      </c>
      <c r="R249" s="4">
        <v>12.907391304347826</v>
      </c>
      <c r="S249" s="4">
        <f>SUM(Nurse[[#This Row],[CNA Hours]],Nurse[[#This Row],[NA TR Hours]],Nurse[[#This Row],[Med Aide/Tech Hours]])</f>
        <v>178.62413043478267</v>
      </c>
      <c r="T249" s="4">
        <v>173.4719565217392</v>
      </c>
      <c r="U249" s="4">
        <v>0</v>
      </c>
      <c r="V249" s="4">
        <v>5.1521739130434785</v>
      </c>
      <c r="W2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9" s="4">
        <v>0</v>
      </c>
      <c r="Y249" s="4">
        <v>0</v>
      </c>
      <c r="Z249" s="4">
        <v>0</v>
      </c>
      <c r="AA249" s="4">
        <v>0</v>
      </c>
      <c r="AB249" s="4">
        <v>0</v>
      </c>
      <c r="AC249" s="4">
        <v>0</v>
      </c>
      <c r="AD249" s="4">
        <v>0</v>
      </c>
      <c r="AE249" s="4">
        <v>0</v>
      </c>
      <c r="AF249" s="1">
        <v>445408</v>
      </c>
      <c r="AG249" s="1">
        <v>4</v>
      </c>
      <c r="AH249"/>
    </row>
    <row r="250" spans="1:34" x14ac:dyDescent="0.25">
      <c r="A250" t="s">
        <v>352</v>
      </c>
      <c r="B250" t="s">
        <v>264</v>
      </c>
      <c r="C250" t="s">
        <v>531</v>
      </c>
      <c r="D250" t="s">
        <v>405</v>
      </c>
      <c r="E250" s="4">
        <v>46.369565217391305</v>
      </c>
      <c r="F250" s="4">
        <f>Nurse[[#This Row],[Total Nurse Staff Hours]]/Nurse[[#This Row],[MDS Census]]</f>
        <v>4.7780379746835449</v>
      </c>
      <c r="G250" s="4">
        <f>Nurse[[#This Row],[Total Direct Care Staff Hours]]/Nurse[[#This Row],[MDS Census]]</f>
        <v>3.9811533052039381</v>
      </c>
      <c r="H250" s="4">
        <f>Nurse[[#This Row],[Total RN Hours (w/ Admin, DON)]]/Nurse[[#This Row],[MDS Census]]</f>
        <v>1.5390389123300514</v>
      </c>
      <c r="I250" s="4">
        <f>Nurse[[#This Row],[RN Hours (excl. Admin, DON)]]/Nurse[[#This Row],[MDS Census]]</f>
        <v>0.96681669010782922</v>
      </c>
      <c r="J250" s="4">
        <f>SUM(Nurse[[#This Row],[RN Hours (excl. Admin, DON)]],Nurse[[#This Row],[RN Admin Hours]],Nurse[[#This Row],[RN DON Hours]],Nurse[[#This Row],[LPN Hours (excl. Admin)]],Nurse[[#This Row],[LPN Admin Hours]],Nurse[[#This Row],[CNA Hours]],Nurse[[#This Row],[NA TR Hours]],Nurse[[#This Row],[Med Aide/Tech Hours]])</f>
        <v>221.55554347826089</v>
      </c>
      <c r="K250" s="4">
        <f>SUM(Nurse[[#This Row],[RN Hours (excl. Admin, DON)]],Nurse[[#This Row],[LPN Hours (excl. Admin)]],Nurse[[#This Row],[CNA Hours]],Nurse[[#This Row],[NA TR Hours]],Nurse[[#This Row],[Med Aide/Tech Hours]])</f>
        <v>184.60434782608695</v>
      </c>
      <c r="L250" s="4">
        <f>SUM(Nurse[[#This Row],[RN Hours (excl. Admin, DON)]],Nurse[[#This Row],[RN Admin Hours]],Nurse[[#This Row],[RN DON Hours]])</f>
        <v>71.364565217391302</v>
      </c>
      <c r="M250" s="4">
        <v>44.830869565217384</v>
      </c>
      <c r="N250" s="4">
        <v>17.876086956521739</v>
      </c>
      <c r="O250" s="4">
        <v>8.6576086956521756</v>
      </c>
      <c r="P250" s="4">
        <f>SUM(Nurse[[#This Row],[LPN Hours (excl. Admin)]],Nurse[[#This Row],[LPN Admin Hours]])</f>
        <v>37.082608695652176</v>
      </c>
      <c r="Q250" s="4">
        <v>26.665108695652176</v>
      </c>
      <c r="R250" s="4">
        <v>10.417499999999999</v>
      </c>
      <c r="S250" s="4">
        <f>SUM(Nurse[[#This Row],[CNA Hours]],Nurse[[#This Row],[NA TR Hours]],Nurse[[#This Row],[Med Aide/Tech Hours]])</f>
        <v>113.1083695652174</v>
      </c>
      <c r="T250" s="4">
        <v>113.1083695652174</v>
      </c>
      <c r="U250" s="4">
        <v>0</v>
      </c>
      <c r="V250" s="4">
        <v>0</v>
      </c>
      <c r="W2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0" s="4">
        <v>0</v>
      </c>
      <c r="Y250" s="4">
        <v>0</v>
      </c>
      <c r="Z250" s="4">
        <v>0</v>
      </c>
      <c r="AA250" s="4">
        <v>0</v>
      </c>
      <c r="AB250" s="4">
        <v>0</v>
      </c>
      <c r="AC250" s="4">
        <v>0</v>
      </c>
      <c r="AD250" s="4">
        <v>0</v>
      </c>
      <c r="AE250" s="4">
        <v>0</v>
      </c>
      <c r="AF250" s="1">
        <v>445488</v>
      </c>
      <c r="AG250" s="1">
        <v>4</v>
      </c>
      <c r="AH250"/>
    </row>
    <row r="251" spans="1:34" x14ac:dyDescent="0.25">
      <c r="A251" t="s">
        <v>352</v>
      </c>
      <c r="B251" t="s">
        <v>93</v>
      </c>
      <c r="C251" t="s">
        <v>505</v>
      </c>
      <c r="D251" t="s">
        <v>361</v>
      </c>
      <c r="E251" s="4">
        <v>16.845070422535212</v>
      </c>
      <c r="F251" s="4">
        <f>Nurse[[#This Row],[Total Nurse Staff Hours]]/Nurse[[#This Row],[MDS Census]]</f>
        <v>4.2127926421404682</v>
      </c>
      <c r="G251" s="4">
        <f>Nurse[[#This Row],[Total Direct Care Staff Hours]]/Nurse[[#This Row],[MDS Census]]</f>
        <v>3.7562709030100336</v>
      </c>
      <c r="H251" s="4">
        <f>Nurse[[#This Row],[Total RN Hours (w/ Admin, DON)]]/Nurse[[#This Row],[MDS Census]]</f>
        <v>1.668060200668896</v>
      </c>
      <c r="I251" s="4">
        <f>Nurse[[#This Row],[RN Hours (excl. Admin, DON)]]/Nurse[[#This Row],[MDS Census]]</f>
        <v>1.2115384615384615</v>
      </c>
      <c r="J251" s="4">
        <f>SUM(Nurse[[#This Row],[RN Hours (excl. Admin, DON)]],Nurse[[#This Row],[RN Admin Hours]],Nurse[[#This Row],[RN DON Hours]],Nurse[[#This Row],[LPN Hours (excl. Admin)]],Nurse[[#This Row],[LPN Admin Hours]],Nurse[[#This Row],[CNA Hours]],Nurse[[#This Row],[NA TR Hours]],Nurse[[#This Row],[Med Aide/Tech Hours]])</f>
        <v>70.964788732394368</v>
      </c>
      <c r="K251" s="4">
        <f>SUM(Nurse[[#This Row],[RN Hours (excl. Admin, DON)]],Nurse[[#This Row],[LPN Hours (excl. Admin)]],Nurse[[#This Row],[CNA Hours]],Nurse[[#This Row],[NA TR Hours]],Nurse[[#This Row],[Med Aide/Tech Hours]])</f>
        <v>63.274647887323951</v>
      </c>
      <c r="L251" s="4">
        <f>SUM(Nurse[[#This Row],[RN Hours (excl. Admin, DON)]],Nurse[[#This Row],[RN Admin Hours]],Nurse[[#This Row],[RN DON Hours]])</f>
        <v>28.098591549295772</v>
      </c>
      <c r="M251" s="4">
        <v>20.408450704225352</v>
      </c>
      <c r="N251" s="4">
        <v>3.971830985915493</v>
      </c>
      <c r="O251" s="4">
        <v>3.7183098591549295</v>
      </c>
      <c r="P251" s="4">
        <f>SUM(Nurse[[#This Row],[LPN Hours (excl. Admin)]],Nurse[[#This Row],[LPN Admin Hours]])</f>
        <v>27.369718309859156</v>
      </c>
      <c r="Q251" s="4">
        <v>27.369718309859156</v>
      </c>
      <c r="R251" s="4">
        <v>0</v>
      </c>
      <c r="S251" s="4">
        <f>SUM(Nurse[[#This Row],[CNA Hours]],Nurse[[#This Row],[NA TR Hours]],Nurse[[#This Row],[Med Aide/Tech Hours]])</f>
        <v>15.496478873239436</v>
      </c>
      <c r="T251" s="4">
        <v>15.496478873239436</v>
      </c>
      <c r="U251" s="4">
        <v>0</v>
      </c>
      <c r="V251" s="4">
        <v>0</v>
      </c>
      <c r="W2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1" s="4">
        <v>0</v>
      </c>
      <c r="Y251" s="4">
        <v>0</v>
      </c>
      <c r="Z251" s="4">
        <v>0</v>
      </c>
      <c r="AA251" s="4">
        <v>0</v>
      </c>
      <c r="AB251" s="4">
        <v>0</v>
      </c>
      <c r="AC251" s="4">
        <v>0</v>
      </c>
      <c r="AD251" s="4">
        <v>0</v>
      </c>
      <c r="AE251" s="4">
        <v>0</v>
      </c>
      <c r="AF251" s="1">
        <v>445222</v>
      </c>
      <c r="AG251" s="1">
        <v>4</v>
      </c>
      <c r="AH251"/>
    </row>
    <row r="252" spans="1:34" x14ac:dyDescent="0.25">
      <c r="A252" t="s">
        <v>352</v>
      </c>
      <c r="B252" t="s">
        <v>84</v>
      </c>
      <c r="C252" t="s">
        <v>539</v>
      </c>
      <c r="D252" t="s">
        <v>438</v>
      </c>
      <c r="E252" s="4">
        <v>66.336956521739125</v>
      </c>
      <c r="F252" s="4">
        <f>Nurse[[#This Row],[Total Nurse Staff Hours]]/Nurse[[#This Row],[MDS Census]]</f>
        <v>3.7800360478453228</v>
      </c>
      <c r="G252" s="4">
        <f>Nurse[[#This Row],[Total Direct Care Staff Hours]]/Nurse[[#This Row],[MDS Census]]</f>
        <v>3.4535113878420454</v>
      </c>
      <c r="H252" s="4">
        <f>Nurse[[#This Row],[Total RN Hours (w/ Admin, DON)]]/Nurse[[#This Row],[MDS Census]]</f>
        <v>0.4372390627560217</v>
      </c>
      <c r="I252" s="4">
        <f>Nurse[[#This Row],[RN Hours (excl. Admin, DON)]]/Nurse[[#This Row],[MDS Census]]</f>
        <v>0.27338522038341806</v>
      </c>
      <c r="J252" s="4">
        <f>SUM(Nurse[[#This Row],[RN Hours (excl. Admin, DON)]],Nurse[[#This Row],[RN Admin Hours]],Nurse[[#This Row],[RN DON Hours]],Nurse[[#This Row],[LPN Hours (excl. Admin)]],Nurse[[#This Row],[LPN Admin Hours]],Nurse[[#This Row],[CNA Hours]],Nurse[[#This Row],[NA TR Hours]],Nurse[[#This Row],[Med Aide/Tech Hours]])</f>
        <v>250.75608695652178</v>
      </c>
      <c r="K252" s="4">
        <f>SUM(Nurse[[#This Row],[RN Hours (excl. Admin, DON)]],Nurse[[#This Row],[LPN Hours (excl. Admin)]],Nurse[[#This Row],[CNA Hours]],Nurse[[#This Row],[NA TR Hours]],Nurse[[#This Row],[Med Aide/Tech Hours]])</f>
        <v>229.09543478260872</v>
      </c>
      <c r="L252" s="4">
        <f>SUM(Nurse[[#This Row],[RN Hours (excl. Admin, DON)]],Nurse[[#This Row],[RN Admin Hours]],Nurse[[#This Row],[RN DON Hours]])</f>
        <v>29.005108695652176</v>
      </c>
      <c r="M252" s="4">
        <v>18.135543478260871</v>
      </c>
      <c r="N252" s="4">
        <v>5.1304347826086953</v>
      </c>
      <c r="O252" s="4">
        <v>5.7391304347826084</v>
      </c>
      <c r="P252" s="4">
        <f>SUM(Nurse[[#This Row],[LPN Hours (excl. Admin)]],Nurse[[#This Row],[LPN Admin Hours]])</f>
        <v>90.259239130434807</v>
      </c>
      <c r="Q252" s="4">
        <v>79.468152173913069</v>
      </c>
      <c r="R252" s="4">
        <v>10.791086956521738</v>
      </c>
      <c r="S252" s="4">
        <f>SUM(Nurse[[#This Row],[CNA Hours]],Nurse[[#This Row],[NA TR Hours]],Nurse[[#This Row],[Med Aide/Tech Hours]])</f>
        <v>131.49173913043478</v>
      </c>
      <c r="T252" s="4">
        <v>101.53913043478261</v>
      </c>
      <c r="U252" s="4">
        <v>29.952608695652177</v>
      </c>
      <c r="V252" s="4">
        <v>0</v>
      </c>
      <c r="W2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15.636521739130437</v>
      </c>
      <c r="X252" s="4">
        <v>1.0869565217391304E-2</v>
      </c>
      <c r="Y252" s="4">
        <v>0</v>
      </c>
      <c r="Z252" s="4">
        <v>0</v>
      </c>
      <c r="AA252" s="4">
        <v>10.907934782608699</v>
      </c>
      <c r="AB252" s="4">
        <v>9.7826086956521743E-2</v>
      </c>
      <c r="AC252" s="4">
        <v>4.619891304347826</v>
      </c>
      <c r="AD252" s="4">
        <v>0</v>
      </c>
      <c r="AE252" s="4">
        <v>0</v>
      </c>
      <c r="AF252" s="1">
        <v>445209</v>
      </c>
      <c r="AG252" s="1">
        <v>4</v>
      </c>
      <c r="AH252"/>
    </row>
    <row r="253" spans="1:34" x14ac:dyDescent="0.25">
      <c r="A253" t="s">
        <v>352</v>
      </c>
      <c r="B253" t="s">
        <v>91</v>
      </c>
      <c r="C253" t="s">
        <v>527</v>
      </c>
      <c r="D253" t="s">
        <v>374</v>
      </c>
      <c r="E253" s="4">
        <v>106.71739130434783</v>
      </c>
      <c r="F253" s="4">
        <f>Nurse[[#This Row],[Total Nurse Staff Hours]]/Nurse[[#This Row],[MDS Census]]</f>
        <v>3.9602250967610524</v>
      </c>
      <c r="G253" s="4">
        <f>Nurse[[#This Row],[Total Direct Care Staff Hours]]/Nurse[[#This Row],[MDS Census]]</f>
        <v>3.5553442656345502</v>
      </c>
      <c r="H253" s="4">
        <f>Nurse[[#This Row],[Total RN Hours (w/ Admin, DON)]]/Nurse[[#This Row],[MDS Census]]</f>
        <v>0.56946424933795092</v>
      </c>
      <c r="I253" s="4">
        <f>Nurse[[#This Row],[RN Hours (excl. Admin, DON)]]/Nurse[[#This Row],[MDS Census]]</f>
        <v>0.3939020167040132</v>
      </c>
      <c r="J253" s="4">
        <f>SUM(Nurse[[#This Row],[RN Hours (excl. Admin, DON)]],Nurse[[#This Row],[RN Admin Hours]],Nurse[[#This Row],[RN DON Hours]],Nurse[[#This Row],[LPN Hours (excl. Admin)]],Nurse[[#This Row],[LPN Admin Hours]],Nurse[[#This Row],[CNA Hours]],Nurse[[#This Row],[NA TR Hours]],Nurse[[#This Row],[Med Aide/Tech Hours]])</f>
        <v>422.62489130434795</v>
      </c>
      <c r="K253" s="4">
        <f>SUM(Nurse[[#This Row],[RN Hours (excl. Admin, DON)]],Nurse[[#This Row],[LPN Hours (excl. Admin)]],Nurse[[#This Row],[CNA Hours]],Nurse[[#This Row],[NA TR Hours]],Nurse[[#This Row],[Med Aide/Tech Hours]])</f>
        <v>379.41706521739144</v>
      </c>
      <c r="L253" s="4">
        <f>SUM(Nurse[[#This Row],[RN Hours (excl. Admin, DON)]],Nurse[[#This Row],[RN Admin Hours]],Nurse[[#This Row],[RN DON Hours]])</f>
        <v>60.771739130434803</v>
      </c>
      <c r="M253" s="4">
        <v>42.03619565217393</v>
      </c>
      <c r="N253" s="4">
        <v>13.257282608695652</v>
      </c>
      <c r="O253" s="4">
        <v>5.4782608695652177</v>
      </c>
      <c r="P253" s="4">
        <f>SUM(Nurse[[#This Row],[LPN Hours (excl. Admin)]],Nurse[[#This Row],[LPN Admin Hours]])</f>
        <v>137.56934782608693</v>
      </c>
      <c r="Q253" s="4">
        <v>113.09706521739129</v>
      </c>
      <c r="R253" s="4">
        <v>24.47228260869565</v>
      </c>
      <c r="S253" s="4">
        <f>SUM(Nurse[[#This Row],[CNA Hours]],Nurse[[#This Row],[NA TR Hours]],Nurse[[#This Row],[Med Aide/Tech Hours]])</f>
        <v>224.28380434782622</v>
      </c>
      <c r="T253" s="4">
        <v>224.28380434782622</v>
      </c>
      <c r="U253" s="4">
        <v>0</v>
      </c>
      <c r="V253" s="4">
        <v>0</v>
      </c>
      <c r="W2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0.54619565217391308</v>
      </c>
      <c r="X253" s="4">
        <v>1.0869565217391304E-2</v>
      </c>
      <c r="Y253" s="4">
        <v>0</v>
      </c>
      <c r="Z253" s="4">
        <v>0</v>
      </c>
      <c r="AA253" s="4">
        <v>0.25</v>
      </c>
      <c r="AB253" s="4">
        <v>0.11956521739130435</v>
      </c>
      <c r="AC253" s="4">
        <v>0.16576086956521738</v>
      </c>
      <c r="AD253" s="4">
        <v>0</v>
      </c>
      <c r="AE253" s="4">
        <v>0</v>
      </c>
      <c r="AF253" s="1">
        <v>445220</v>
      </c>
      <c r="AG253" s="1">
        <v>4</v>
      </c>
      <c r="AH253"/>
    </row>
    <row r="254" spans="1:34" x14ac:dyDescent="0.25">
      <c r="A254" t="s">
        <v>352</v>
      </c>
      <c r="B254" t="s">
        <v>269</v>
      </c>
      <c r="C254" t="s">
        <v>506</v>
      </c>
      <c r="D254" t="s">
        <v>374</v>
      </c>
      <c r="E254" s="4">
        <v>38.663043478260867</v>
      </c>
      <c r="F254" s="4">
        <f>Nurse[[#This Row],[Total Nurse Staff Hours]]/Nurse[[#This Row],[MDS Census]]</f>
        <v>3.0232414956423956</v>
      </c>
      <c r="G254" s="4">
        <f>Nurse[[#This Row],[Total Direct Care Staff Hours]]/Nurse[[#This Row],[MDS Census]]</f>
        <v>2.8638375035141976</v>
      </c>
      <c r="H254" s="4">
        <f>Nurse[[#This Row],[Total RN Hours (w/ Admin, DON)]]/Nurse[[#This Row],[MDS Census]]</f>
        <v>0.37320775934776501</v>
      </c>
      <c r="I254" s="4">
        <f>Nurse[[#This Row],[RN Hours (excl. Admin, DON)]]/Nurse[[#This Row],[MDS Census]]</f>
        <v>0.22041045825133543</v>
      </c>
      <c r="J254" s="4">
        <f>SUM(Nurse[[#This Row],[RN Hours (excl. Admin, DON)]],Nurse[[#This Row],[RN Admin Hours]],Nurse[[#This Row],[RN DON Hours]],Nurse[[#This Row],[LPN Hours (excl. Admin)]],Nurse[[#This Row],[LPN Admin Hours]],Nurse[[#This Row],[CNA Hours]],Nurse[[#This Row],[NA TR Hours]],Nurse[[#This Row],[Med Aide/Tech Hours]])</f>
        <v>116.88771739130435</v>
      </c>
      <c r="K254" s="4">
        <f>SUM(Nurse[[#This Row],[RN Hours (excl. Admin, DON)]],Nurse[[#This Row],[LPN Hours (excl. Admin)]],Nurse[[#This Row],[CNA Hours]],Nurse[[#This Row],[NA TR Hours]],Nurse[[#This Row],[Med Aide/Tech Hours]])</f>
        <v>110.72467391304349</v>
      </c>
      <c r="L254" s="4">
        <f>SUM(Nurse[[#This Row],[RN Hours (excl. Admin, DON)]],Nurse[[#This Row],[RN Admin Hours]],Nurse[[#This Row],[RN DON Hours]])</f>
        <v>14.429347826086957</v>
      </c>
      <c r="M254" s="4">
        <v>8.5217391304347831</v>
      </c>
      <c r="N254" s="4">
        <v>0.19021739130434784</v>
      </c>
      <c r="O254" s="4">
        <v>5.7173913043478262</v>
      </c>
      <c r="P254" s="4">
        <f>SUM(Nurse[[#This Row],[LPN Hours (excl. Admin)]],Nurse[[#This Row],[LPN Admin Hours]])</f>
        <v>28.404891304347824</v>
      </c>
      <c r="Q254" s="4">
        <v>28.149456521739129</v>
      </c>
      <c r="R254" s="4">
        <v>0.25543478260869568</v>
      </c>
      <c r="S254" s="4">
        <f>SUM(Nurse[[#This Row],[CNA Hours]],Nurse[[#This Row],[NA TR Hours]],Nurse[[#This Row],[Med Aide/Tech Hours]])</f>
        <v>74.053478260869568</v>
      </c>
      <c r="T254" s="4">
        <v>74.053478260869568</v>
      </c>
      <c r="U254" s="4">
        <v>0</v>
      </c>
      <c r="V254" s="4">
        <v>0</v>
      </c>
      <c r="W2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35.0625</v>
      </c>
      <c r="X254" s="4">
        <v>3.6467391304347827</v>
      </c>
      <c r="Y254" s="4">
        <v>0</v>
      </c>
      <c r="Z254" s="4">
        <v>3.8043478260869565</v>
      </c>
      <c r="AA254" s="4">
        <v>7.0760869565217392</v>
      </c>
      <c r="AB254" s="4">
        <v>0</v>
      </c>
      <c r="AC254" s="4">
        <v>20.535326086956523</v>
      </c>
      <c r="AD254" s="4">
        <v>0</v>
      </c>
      <c r="AE254" s="4">
        <v>0</v>
      </c>
      <c r="AF254" s="1">
        <v>445493</v>
      </c>
      <c r="AG254" s="1">
        <v>4</v>
      </c>
      <c r="AH254"/>
    </row>
    <row r="255" spans="1:34" x14ac:dyDescent="0.25">
      <c r="A255" t="s">
        <v>352</v>
      </c>
      <c r="B255" t="s">
        <v>175</v>
      </c>
      <c r="C255" t="s">
        <v>474</v>
      </c>
      <c r="D255" t="s">
        <v>395</v>
      </c>
      <c r="E255" s="4">
        <v>75.5</v>
      </c>
      <c r="F255" s="4">
        <f>Nurse[[#This Row],[Total Nurse Staff Hours]]/Nurse[[#This Row],[MDS Census]]</f>
        <v>3.3349438525770214</v>
      </c>
      <c r="G255" s="4">
        <f>Nurse[[#This Row],[Total Direct Care Staff Hours]]/Nurse[[#This Row],[MDS Census]]</f>
        <v>2.9837057299164971</v>
      </c>
      <c r="H255" s="4">
        <f>Nurse[[#This Row],[Total RN Hours (w/ Admin, DON)]]/Nurse[[#This Row],[MDS Census]]</f>
        <v>0.46402101929167844</v>
      </c>
      <c r="I255" s="4">
        <f>Nurse[[#This Row],[RN Hours (excl. Admin, DON)]]/Nurse[[#This Row],[MDS Census]]</f>
        <v>0.32350849409732202</v>
      </c>
      <c r="J255" s="4">
        <f>SUM(Nurse[[#This Row],[RN Hours (excl. Admin, DON)]],Nurse[[#This Row],[RN Admin Hours]],Nurse[[#This Row],[RN DON Hours]],Nurse[[#This Row],[LPN Hours (excl. Admin)]],Nurse[[#This Row],[LPN Admin Hours]],Nurse[[#This Row],[CNA Hours]],Nurse[[#This Row],[NA TR Hours]],Nurse[[#This Row],[Med Aide/Tech Hours]])</f>
        <v>251.78826086956511</v>
      </c>
      <c r="K255" s="4">
        <f>SUM(Nurse[[#This Row],[RN Hours (excl. Admin, DON)]],Nurse[[#This Row],[LPN Hours (excl. Admin)]],Nurse[[#This Row],[CNA Hours]],Nurse[[#This Row],[NA TR Hours]],Nurse[[#This Row],[Med Aide/Tech Hours]])</f>
        <v>225.26978260869552</v>
      </c>
      <c r="L255" s="4">
        <f>SUM(Nurse[[#This Row],[RN Hours (excl. Admin, DON)]],Nurse[[#This Row],[RN Admin Hours]],Nurse[[#This Row],[RN DON Hours]])</f>
        <v>35.033586956521724</v>
      </c>
      <c r="M255" s="4">
        <v>24.424891304347813</v>
      </c>
      <c r="N255" s="4">
        <v>4.8695652173913047</v>
      </c>
      <c r="O255" s="4">
        <v>5.7391304347826084</v>
      </c>
      <c r="P255" s="4">
        <f>SUM(Nurse[[#This Row],[LPN Hours (excl. Admin)]],Nurse[[#This Row],[LPN Admin Hours]])</f>
        <v>93.30836956521739</v>
      </c>
      <c r="Q255" s="4">
        <v>77.39858695652174</v>
      </c>
      <c r="R255" s="4">
        <v>15.909782608695656</v>
      </c>
      <c r="S255" s="4">
        <f>SUM(Nurse[[#This Row],[CNA Hours]],Nurse[[#This Row],[NA TR Hours]],Nurse[[#This Row],[Med Aide/Tech Hours]])</f>
        <v>123.44630434782597</v>
      </c>
      <c r="T255" s="4">
        <v>117.19782608695641</v>
      </c>
      <c r="U255" s="4">
        <v>6.2484782608695664</v>
      </c>
      <c r="V255" s="4">
        <v>0</v>
      </c>
      <c r="W2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2.4854347826086958</v>
      </c>
      <c r="X255" s="4">
        <v>2.0985869565217392</v>
      </c>
      <c r="Y255" s="4">
        <v>0</v>
      </c>
      <c r="Z255" s="4">
        <v>0</v>
      </c>
      <c r="AA255" s="4">
        <v>0.2727173913043478</v>
      </c>
      <c r="AB255" s="4">
        <v>0.11413043478260869</v>
      </c>
      <c r="AC255" s="4">
        <v>0</v>
      </c>
      <c r="AD255" s="4">
        <v>0</v>
      </c>
      <c r="AE255" s="4">
        <v>0</v>
      </c>
      <c r="AF255" s="1">
        <v>445363</v>
      </c>
      <c r="AG255" s="1">
        <v>4</v>
      </c>
      <c r="AH255"/>
    </row>
    <row r="256" spans="1:34" x14ac:dyDescent="0.25">
      <c r="A256" t="s">
        <v>352</v>
      </c>
      <c r="B256" t="s">
        <v>128</v>
      </c>
      <c r="C256" t="s">
        <v>567</v>
      </c>
      <c r="D256" t="s">
        <v>433</v>
      </c>
      <c r="E256" s="4">
        <v>67.366197183098592</v>
      </c>
      <c r="F256" s="4">
        <f>Nurse[[#This Row],[Total Nurse Staff Hours]]/Nurse[[#This Row],[MDS Census]]</f>
        <v>3.0588020071085098</v>
      </c>
      <c r="G256" s="4">
        <f>Nurse[[#This Row],[Total Direct Care Staff Hours]]/Nurse[[#This Row],[MDS Census]]</f>
        <v>2.8669245243570982</v>
      </c>
      <c r="H256" s="4">
        <f>Nurse[[#This Row],[Total RN Hours (w/ Admin, DON)]]/Nurse[[#This Row],[MDS Census]]</f>
        <v>0.69443863683880414</v>
      </c>
      <c r="I256" s="4">
        <f>Nurse[[#This Row],[RN Hours (excl. Admin, DON)]]/Nurse[[#This Row],[MDS Census]]</f>
        <v>0.50256115408739288</v>
      </c>
      <c r="J256" s="4">
        <f>SUM(Nurse[[#This Row],[RN Hours (excl. Admin, DON)]],Nurse[[#This Row],[RN Admin Hours]],Nurse[[#This Row],[RN DON Hours]],Nurse[[#This Row],[LPN Hours (excl. Admin)]],Nurse[[#This Row],[LPN Admin Hours]],Nurse[[#This Row],[CNA Hours]],Nurse[[#This Row],[NA TR Hours]],Nurse[[#This Row],[Med Aide/Tech Hours]])</f>
        <v>206.0598591549296</v>
      </c>
      <c r="K256" s="4">
        <f>SUM(Nurse[[#This Row],[RN Hours (excl. Admin, DON)]],Nurse[[#This Row],[LPN Hours (excl. Admin)]],Nurse[[#This Row],[CNA Hours]],Nurse[[#This Row],[NA TR Hours]],Nurse[[#This Row],[Med Aide/Tech Hours]])</f>
        <v>193.13380281690141</v>
      </c>
      <c r="L256" s="4">
        <f>SUM(Nurse[[#This Row],[RN Hours (excl. Admin, DON)]],Nurse[[#This Row],[RN Admin Hours]],Nurse[[#This Row],[RN DON Hours]])</f>
        <v>46.781690140845072</v>
      </c>
      <c r="M256" s="4">
        <v>33.855633802816904</v>
      </c>
      <c r="N256" s="4">
        <v>8.306338028169014</v>
      </c>
      <c r="O256" s="4">
        <v>4.619718309859155</v>
      </c>
      <c r="P256" s="4">
        <f>SUM(Nurse[[#This Row],[LPN Hours (excl. Admin)]],Nurse[[#This Row],[LPN Admin Hours]])</f>
        <v>59.890845070422536</v>
      </c>
      <c r="Q256" s="4">
        <v>59.890845070422536</v>
      </c>
      <c r="R256" s="4">
        <v>0</v>
      </c>
      <c r="S256" s="4">
        <f>SUM(Nurse[[#This Row],[CNA Hours]],Nurse[[#This Row],[NA TR Hours]],Nurse[[#This Row],[Med Aide/Tech Hours]])</f>
        <v>99.387323943661968</v>
      </c>
      <c r="T256" s="4">
        <v>99.387323943661968</v>
      </c>
      <c r="U256" s="4">
        <v>0</v>
      </c>
      <c r="V256" s="4">
        <v>0</v>
      </c>
      <c r="W2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6" s="4">
        <v>0</v>
      </c>
      <c r="Y256" s="4">
        <v>0</v>
      </c>
      <c r="Z256" s="4">
        <v>0</v>
      </c>
      <c r="AA256" s="4">
        <v>0</v>
      </c>
      <c r="AB256" s="4">
        <v>0</v>
      </c>
      <c r="AC256" s="4">
        <v>0</v>
      </c>
      <c r="AD256" s="4">
        <v>0</v>
      </c>
      <c r="AE256" s="4">
        <v>0</v>
      </c>
      <c r="AF256" s="1">
        <v>445277</v>
      </c>
      <c r="AG256" s="1">
        <v>4</v>
      </c>
      <c r="AH256"/>
    </row>
    <row r="257" spans="1:34" x14ac:dyDescent="0.25">
      <c r="A257" t="s">
        <v>352</v>
      </c>
      <c r="B257" t="s">
        <v>262</v>
      </c>
      <c r="C257" t="s">
        <v>602</v>
      </c>
      <c r="D257" t="s">
        <v>423</v>
      </c>
      <c r="E257" s="4">
        <v>41.217391304347828</v>
      </c>
      <c r="F257" s="4">
        <f>Nurse[[#This Row],[Total Nurse Staff Hours]]/Nurse[[#This Row],[MDS Census]]</f>
        <v>3.1000553797468355</v>
      </c>
      <c r="G257" s="4">
        <f>Nurse[[#This Row],[Total Direct Care Staff Hours]]/Nurse[[#This Row],[MDS Census]]</f>
        <v>2.9945701476793247</v>
      </c>
      <c r="H257" s="4">
        <f>Nurse[[#This Row],[Total RN Hours (w/ Admin, DON)]]/Nurse[[#This Row],[MDS Census]]</f>
        <v>0.33209124472573837</v>
      </c>
      <c r="I257" s="4">
        <f>Nurse[[#This Row],[RN Hours (excl. Admin, DON)]]/Nurse[[#This Row],[MDS Census]]</f>
        <v>0.22660601265822783</v>
      </c>
      <c r="J257" s="4">
        <f>SUM(Nurse[[#This Row],[RN Hours (excl. Admin, DON)]],Nurse[[#This Row],[RN Admin Hours]],Nurse[[#This Row],[RN DON Hours]],Nurse[[#This Row],[LPN Hours (excl. Admin)]],Nurse[[#This Row],[LPN Admin Hours]],Nurse[[#This Row],[CNA Hours]],Nurse[[#This Row],[NA TR Hours]],Nurse[[#This Row],[Med Aide/Tech Hours]])</f>
        <v>127.77619565217393</v>
      </c>
      <c r="K257" s="4">
        <f>SUM(Nurse[[#This Row],[RN Hours (excl. Admin, DON)]],Nurse[[#This Row],[LPN Hours (excl. Admin)]],Nurse[[#This Row],[CNA Hours]],Nurse[[#This Row],[NA TR Hours]],Nurse[[#This Row],[Med Aide/Tech Hours]])</f>
        <v>123.42836956521739</v>
      </c>
      <c r="L257" s="4">
        <f>SUM(Nurse[[#This Row],[RN Hours (excl. Admin, DON)]],Nurse[[#This Row],[RN Admin Hours]],Nurse[[#This Row],[RN DON Hours]])</f>
        <v>13.687934782608695</v>
      </c>
      <c r="M257" s="4">
        <v>9.3401086956521731</v>
      </c>
      <c r="N257" s="4">
        <v>0</v>
      </c>
      <c r="O257" s="4">
        <v>4.3478260869565215</v>
      </c>
      <c r="P257" s="4">
        <f>SUM(Nurse[[#This Row],[LPN Hours (excl. Admin)]],Nurse[[#This Row],[LPN Admin Hours]])</f>
        <v>27.213478260869568</v>
      </c>
      <c r="Q257" s="4">
        <v>27.213478260869568</v>
      </c>
      <c r="R257" s="4">
        <v>0</v>
      </c>
      <c r="S257" s="4">
        <f>SUM(Nurse[[#This Row],[CNA Hours]],Nurse[[#This Row],[NA TR Hours]],Nurse[[#This Row],[Med Aide/Tech Hours]])</f>
        <v>86.874782608695654</v>
      </c>
      <c r="T257" s="4">
        <v>86.874782608695654</v>
      </c>
      <c r="U257" s="4">
        <v>0</v>
      </c>
      <c r="V257" s="4">
        <v>0</v>
      </c>
      <c r="W2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7" s="4">
        <v>0</v>
      </c>
      <c r="Y257" s="4">
        <v>0</v>
      </c>
      <c r="Z257" s="4">
        <v>0</v>
      </c>
      <c r="AA257" s="4">
        <v>0</v>
      </c>
      <c r="AB257" s="4">
        <v>0</v>
      </c>
      <c r="AC257" s="4">
        <v>0</v>
      </c>
      <c r="AD257" s="4">
        <v>0</v>
      </c>
      <c r="AE257" s="4">
        <v>0</v>
      </c>
      <c r="AF257" s="1">
        <v>445486</v>
      </c>
      <c r="AG257" s="1">
        <v>4</v>
      </c>
      <c r="AH257"/>
    </row>
    <row r="258" spans="1:34" x14ac:dyDescent="0.25">
      <c r="A258" t="s">
        <v>352</v>
      </c>
      <c r="B258" t="s">
        <v>302</v>
      </c>
      <c r="C258" t="s">
        <v>472</v>
      </c>
      <c r="D258" t="s">
        <v>425</v>
      </c>
      <c r="E258" s="4">
        <v>28.25</v>
      </c>
      <c r="F258" s="4">
        <f>Nurse[[#This Row],[Total Nurse Staff Hours]]/Nurse[[#This Row],[MDS Census]]</f>
        <v>5.6219699884570993</v>
      </c>
      <c r="G258" s="4">
        <f>Nurse[[#This Row],[Total Direct Care Staff Hours]]/Nurse[[#This Row],[MDS Census]]</f>
        <v>5.0604078491727584</v>
      </c>
      <c r="H258" s="4">
        <f>Nurse[[#This Row],[Total RN Hours (w/ Admin, DON)]]/Nurse[[#This Row],[MDS Census]]</f>
        <v>0.96979607541362056</v>
      </c>
      <c r="I258" s="4">
        <f>Nurse[[#This Row],[RN Hours (excl. Admin, DON)]]/Nurse[[#This Row],[MDS Census]]</f>
        <v>0.60638707195075026</v>
      </c>
      <c r="J258" s="4">
        <f>SUM(Nurse[[#This Row],[RN Hours (excl. Admin, DON)]],Nurse[[#This Row],[RN Admin Hours]],Nurse[[#This Row],[RN DON Hours]],Nurse[[#This Row],[LPN Hours (excl. Admin)]],Nurse[[#This Row],[LPN Admin Hours]],Nurse[[#This Row],[CNA Hours]],Nurse[[#This Row],[NA TR Hours]],Nurse[[#This Row],[Med Aide/Tech Hours]])</f>
        <v>158.82065217391306</v>
      </c>
      <c r="K258" s="4">
        <f>SUM(Nurse[[#This Row],[RN Hours (excl. Admin, DON)]],Nurse[[#This Row],[LPN Hours (excl. Admin)]],Nurse[[#This Row],[CNA Hours]],Nurse[[#This Row],[NA TR Hours]],Nurse[[#This Row],[Med Aide/Tech Hours]])</f>
        <v>142.95652173913044</v>
      </c>
      <c r="L258" s="4">
        <f>SUM(Nurse[[#This Row],[RN Hours (excl. Admin, DON)]],Nurse[[#This Row],[RN Admin Hours]],Nurse[[#This Row],[RN DON Hours]])</f>
        <v>27.396739130434781</v>
      </c>
      <c r="M258" s="4">
        <v>17.130434782608695</v>
      </c>
      <c r="N258" s="4">
        <v>5.0489130434782608</v>
      </c>
      <c r="O258" s="4">
        <v>5.2173913043478262</v>
      </c>
      <c r="P258" s="4">
        <f>SUM(Nurse[[#This Row],[LPN Hours (excl. Admin)]],Nurse[[#This Row],[LPN Admin Hours]])</f>
        <v>52.029891304347828</v>
      </c>
      <c r="Q258" s="4">
        <v>46.432065217391305</v>
      </c>
      <c r="R258" s="4">
        <v>5.5978260869565215</v>
      </c>
      <c r="S258" s="4">
        <f>SUM(Nurse[[#This Row],[CNA Hours]],Nurse[[#This Row],[NA TR Hours]],Nurse[[#This Row],[Med Aide/Tech Hours]])</f>
        <v>79.394021739130437</v>
      </c>
      <c r="T258" s="4">
        <v>79.394021739130437</v>
      </c>
      <c r="U258" s="4">
        <v>0</v>
      </c>
      <c r="V258" s="4">
        <v>0</v>
      </c>
      <c r="W2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8" s="4">
        <v>0</v>
      </c>
      <c r="Y258" s="4">
        <v>0</v>
      </c>
      <c r="Z258" s="4">
        <v>0</v>
      </c>
      <c r="AA258" s="4">
        <v>0</v>
      </c>
      <c r="AB258" s="4">
        <v>0</v>
      </c>
      <c r="AC258" s="4">
        <v>0</v>
      </c>
      <c r="AD258" s="4">
        <v>0</v>
      </c>
      <c r="AE258" s="4">
        <v>0</v>
      </c>
      <c r="AF258" s="1">
        <v>445534</v>
      </c>
      <c r="AG258" s="1">
        <v>4</v>
      </c>
      <c r="AH258"/>
    </row>
    <row r="259" spans="1:34" x14ac:dyDescent="0.25">
      <c r="A259" t="s">
        <v>352</v>
      </c>
      <c r="B259" t="s">
        <v>115</v>
      </c>
      <c r="C259" t="s">
        <v>498</v>
      </c>
      <c r="D259" t="s">
        <v>402</v>
      </c>
      <c r="E259" s="4">
        <v>100.46739130434783</v>
      </c>
      <c r="F259" s="4">
        <f>Nurse[[#This Row],[Total Nurse Staff Hours]]/Nurse[[#This Row],[MDS Census]]</f>
        <v>3.1519387644704095</v>
      </c>
      <c r="G259" s="4">
        <f>Nurse[[#This Row],[Total Direct Care Staff Hours]]/Nurse[[#This Row],[MDS Census]]</f>
        <v>2.8659688412852975</v>
      </c>
      <c r="H259" s="4">
        <f>Nurse[[#This Row],[Total RN Hours (w/ Admin, DON)]]/Nurse[[#This Row],[MDS Census]]</f>
        <v>0.47822352050200145</v>
      </c>
      <c r="I259" s="4">
        <f>Nurse[[#This Row],[RN Hours (excl. Admin, DON)]]/Nurse[[#This Row],[MDS Census]]</f>
        <v>0.26203613545385696</v>
      </c>
      <c r="J259" s="4">
        <f>SUM(Nurse[[#This Row],[RN Hours (excl. Admin, DON)]],Nurse[[#This Row],[RN Admin Hours]],Nurse[[#This Row],[RN DON Hours]],Nurse[[#This Row],[LPN Hours (excl. Admin)]],Nurse[[#This Row],[LPN Admin Hours]],Nurse[[#This Row],[CNA Hours]],Nurse[[#This Row],[NA TR Hours]],Nurse[[#This Row],[Med Aide/Tech Hours]])</f>
        <v>316.66706521739127</v>
      </c>
      <c r="K259" s="4">
        <f>SUM(Nurse[[#This Row],[RN Hours (excl. Admin, DON)]],Nurse[[#This Row],[LPN Hours (excl. Admin)]],Nurse[[#This Row],[CNA Hours]],Nurse[[#This Row],[NA TR Hours]],Nurse[[#This Row],[Med Aide/Tech Hours]])</f>
        <v>287.9364130434783</v>
      </c>
      <c r="L259" s="4">
        <f>SUM(Nurse[[#This Row],[RN Hours (excl. Admin, DON)]],Nurse[[#This Row],[RN Admin Hours]],Nurse[[#This Row],[RN DON Hours]])</f>
        <v>48.045869565217387</v>
      </c>
      <c r="M259" s="4">
        <v>26.326086956521738</v>
      </c>
      <c r="N259" s="4">
        <v>18.198369565217391</v>
      </c>
      <c r="O259" s="4">
        <v>3.5214130434782613</v>
      </c>
      <c r="P259" s="4">
        <f>SUM(Nurse[[#This Row],[LPN Hours (excl. Admin)]],Nurse[[#This Row],[LPN Admin Hours]])</f>
        <v>110.25815217391305</v>
      </c>
      <c r="Q259" s="4">
        <v>103.24728260869566</v>
      </c>
      <c r="R259" s="4">
        <v>7.0108695652173916</v>
      </c>
      <c r="S259" s="4">
        <f>SUM(Nurse[[#This Row],[CNA Hours]],Nurse[[#This Row],[NA TR Hours]],Nurse[[#This Row],[Med Aide/Tech Hours]])</f>
        <v>158.36304347826086</v>
      </c>
      <c r="T259" s="4">
        <v>158.36304347826086</v>
      </c>
      <c r="U259" s="4">
        <v>0</v>
      </c>
      <c r="V259" s="4">
        <v>0</v>
      </c>
      <c r="W2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9" s="4">
        <v>0</v>
      </c>
      <c r="Y259" s="4">
        <v>0</v>
      </c>
      <c r="Z259" s="4">
        <v>0</v>
      </c>
      <c r="AA259" s="4">
        <v>0</v>
      </c>
      <c r="AB259" s="4">
        <v>0</v>
      </c>
      <c r="AC259" s="4">
        <v>0</v>
      </c>
      <c r="AD259" s="4">
        <v>0</v>
      </c>
      <c r="AE259" s="4">
        <v>0</v>
      </c>
      <c r="AF259" s="1">
        <v>445258</v>
      </c>
      <c r="AG259" s="1">
        <v>4</v>
      </c>
      <c r="AH259"/>
    </row>
    <row r="260" spans="1:34" x14ac:dyDescent="0.25">
      <c r="A260" t="s">
        <v>352</v>
      </c>
      <c r="B260" t="s">
        <v>116</v>
      </c>
      <c r="C260" t="s">
        <v>565</v>
      </c>
      <c r="D260" t="s">
        <v>415</v>
      </c>
      <c r="E260" s="4">
        <v>41.826086956521742</v>
      </c>
      <c r="F260" s="4">
        <f>Nurse[[#This Row],[Total Nurse Staff Hours]]/Nurse[[#This Row],[MDS Census]]</f>
        <v>5.6162396049896044</v>
      </c>
      <c r="G260" s="4">
        <f>Nurse[[#This Row],[Total Direct Care Staff Hours]]/Nurse[[#This Row],[MDS Census]]</f>
        <v>4.6476507276507268</v>
      </c>
      <c r="H260" s="4">
        <f>Nurse[[#This Row],[Total RN Hours (w/ Admin, DON)]]/Nurse[[#This Row],[MDS Census]]</f>
        <v>0.48966995841995831</v>
      </c>
      <c r="I260" s="4">
        <f>Nurse[[#This Row],[RN Hours (excl. Admin, DON)]]/Nurse[[#This Row],[MDS Census]]</f>
        <v>5.8731808731808721E-2</v>
      </c>
      <c r="J260" s="4">
        <f>SUM(Nurse[[#This Row],[RN Hours (excl. Admin, DON)]],Nurse[[#This Row],[RN Admin Hours]],Nurse[[#This Row],[RN DON Hours]],Nurse[[#This Row],[LPN Hours (excl. Admin)]],Nurse[[#This Row],[LPN Admin Hours]],Nurse[[#This Row],[CNA Hours]],Nurse[[#This Row],[NA TR Hours]],Nurse[[#This Row],[Med Aide/Tech Hours]])</f>
        <v>234.90532608695651</v>
      </c>
      <c r="K260" s="4">
        <f>SUM(Nurse[[#This Row],[RN Hours (excl. Admin, DON)]],Nurse[[#This Row],[LPN Hours (excl. Admin)]],Nurse[[#This Row],[CNA Hours]],Nurse[[#This Row],[NA TR Hours]],Nurse[[#This Row],[Med Aide/Tech Hours]])</f>
        <v>194.39304347826086</v>
      </c>
      <c r="L260" s="4">
        <f>SUM(Nurse[[#This Row],[RN Hours (excl. Admin, DON)]],Nurse[[#This Row],[RN Admin Hours]],Nurse[[#This Row],[RN DON Hours]])</f>
        <v>20.480978260869563</v>
      </c>
      <c r="M260" s="4">
        <v>2.4565217391304346</v>
      </c>
      <c r="N260" s="4">
        <v>18.024456521739129</v>
      </c>
      <c r="O260" s="4">
        <v>0</v>
      </c>
      <c r="P260" s="4">
        <f>SUM(Nurse[[#This Row],[LPN Hours (excl. Admin)]],Nurse[[#This Row],[LPN Admin Hours]])</f>
        <v>81.153586956521735</v>
      </c>
      <c r="Q260" s="4">
        <v>58.665760869565219</v>
      </c>
      <c r="R260" s="4">
        <v>22.487826086956524</v>
      </c>
      <c r="S260" s="4">
        <f>SUM(Nurse[[#This Row],[CNA Hours]],Nurse[[#This Row],[NA TR Hours]],Nurse[[#This Row],[Med Aide/Tech Hours]])</f>
        <v>133.27076086956521</v>
      </c>
      <c r="T260" s="4">
        <v>133.27076086956521</v>
      </c>
      <c r="U260" s="4">
        <v>0</v>
      </c>
      <c r="V260" s="4">
        <v>0</v>
      </c>
      <c r="W2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0" s="4">
        <v>0</v>
      </c>
      <c r="Y260" s="4">
        <v>0</v>
      </c>
      <c r="Z260" s="4">
        <v>0</v>
      </c>
      <c r="AA260" s="4">
        <v>0</v>
      </c>
      <c r="AB260" s="4">
        <v>0</v>
      </c>
      <c r="AC260" s="4">
        <v>0</v>
      </c>
      <c r="AD260" s="4">
        <v>0</v>
      </c>
      <c r="AE260" s="4">
        <v>0</v>
      </c>
      <c r="AF260" s="1">
        <v>445259</v>
      </c>
      <c r="AG260" s="1">
        <v>4</v>
      </c>
      <c r="AH260"/>
    </row>
    <row r="261" spans="1:34" x14ac:dyDescent="0.25">
      <c r="A261" t="s">
        <v>352</v>
      </c>
      <c r="B261" t="s">
        <v>236</v>
      </c>
      <c r="C261" t="s">
        <v>599</v>
      </c>
      <c r="D261" t="s">
        <v>381</v>
      </c>
      <c r="E261" s="4">
        <v>70.239130434782609</v>
      </c>
      <c r="F261" s="4">
        <f>Nurse[[#This Row],[Total Nurse Staff Hours]]/Nurse[[#This Row],[MDS Census]]</f>
        <v>3.2113215722686475</v>
      </c>
      <c r="G261" s="4">
        <f>Nurse[[#This Row],[Total Direct Care Staff Hours]]/Nurse[[#This Row],[MDS Census]]</f>
        <v>3.0209006499535747</v>
      </c>
      <c r="H261" s="4">
        <f>Nurse[[#This Row],[Total RN Hours (w/ Admin, DON)]]/Nurse[[#This Row],[MDS Census]]</f>
        <v>0.41875580315691741</v>
      </c>
      <c r="I261" s="4">
        <f>Nurse[[#This Row],[RN Hours (excl. Admin, DON)]]/Nurse[[#This Row],[MDS Census]]</f>
        <v>0.25448777468276074</v>
      </c>
      <c r="J261" s="4">
        <f>SUM(Nurse[[#This Row],[RN Hours (excl. Admin, DON)]],Nurse[[#This Row],[RN Admin Hours]],Nurse[[#This Row],[RN DON Hours]],Nurse[[#This Row],[LPN Hours (excl. Admin)]],Nurse[[#This Row],[LPN Admin Hours]],Nurse[[#This Row],[CNA Hours]],Nurse[[#This Row],[NA TR Hours]],Nurse[[#This Row],[Med Aide/Tech Hours]])</f>
        <v>225.5604347826087</v>
      </c>
      <c r="K261" s="4">
        <f>SUM(Nurse[[#This Row],[RN Hours (excl. Admin, DON)]],Nurse[[#This Row],[LPN Hours (excl. Admin)]],Nurse[[#This Row],[CNA Hours]],Nurse[[#This Row],[NA TR Hours]],Nurse[[#This Row],[Med Aide/Tech Hours]])</f>
        <v>212.1854347826087</v>
      </c>
      <c r="L261" s="4">
        <f>SUM(Nurse[[#This Row],[RN Hours (excl. Admin, DON)]],Nurse[[#This Row],[RN Admin Hours]],Nurse[[#This Row],[RN DON Hours]])</f>
        <v>29.413043478260871</v>
      </c>
      <c r="M261" s="4">
        <v>17.875</v>
      </c>
      <c r="N261" s="4">
        <v>6.6684782608695654</v>
      </c>
      <c r="O261" s="4">
        <v>4.8695652173913047</v>
      </c>
      <c r="P261" s="4">
        <f>SUM(Nurse[[#This Row],[LPN Hours (excl. Admin)]],Nurse[[#This Row],[LPN Admin Hours]])</f>
        <v>76.072717391304337</v>
      </c>
      <c r="Q261" s="4">
        <v>74.235760869565212</v>
      </c>
      <c r="R261" s="4">
        <v>1.8369565217391304</v>
      </c>
      <c r="S261" s="4">
        <f>SUM(Nurse[[#This Row],[CNA Hours]],Nurse[[#This Row],[NA TR Hours]],Nurse[[#This Row],[Med Aide/Tech Hours]])</f>
        <v>120.07467391304347</v>
      </c>
      <c r="T261" s="4">
        <v>120.05565217391303</v>
      </c>
      <c r="U261" s="4">
        <v>1.9021739130434784E-2</v>
      </c>
      <c r="V261" s="4">
        <v>0</v>
      </c>
      <c r="W2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32.165760869565219</v>
      </c>
      <c r="X261" s="4">
        <v>5.6494565217391308</v>
      </c>
      <c r="Y261" s="4">
        <v>0</v>
      </c>
      <c r="Z261" s="4">
        <v>0</v>
      </c>
      <c r="AA261" s="4">
        <v>6.8967391304347823</v>
      </c>
      <c r="AB261" s="4">
        <v>0</v>
      </c>
      <c r="AC261" s="4">
        <v>19.619565217391305</v>
      </c>
      <c r="AD261" s="4">
        <v>0</v>
      </c>
      <c r="AE261" s="4">
        <v>0</v>
      </c>
      <c r="AF261" s="1">
        <v>445456</v>
      </c>
      <c r="AG261" s="1">
        <v>4</v>
      </c>
      <c r="AH261"/>
    </row>
    <row r="262" spans="1:34" x14ac:dyDescent="0.25">
      <c r="A262" t="s">
        <v>352</v>
      </c>
      <c r="B262" t="s">
        <v>123</v>
      </c>
      <c r="C262" t="s">
        <v>472</v>
      </c>
      <c r="D262" t="s">
        <v>425</v>
      </c>
      <c r="E262" s="4">
        <v>84.989130434782609</v>
      </c>
      <c r="F262" s="4">
        <f>Nurse[[#This Row],[Total Nurse Staff Hours]]/Nurse[[#This Row],[MDS Census]]</f>
        <v>3.7836360148356567</v>
      </c>
      <c r="G262" s="4">
        <f>Nurse[[#This Row],[Total Direct Care Staff Hours]]/Nurse[[#This Row],[MDS Census]]</f>
        <v>3.3795242358357842</v>
      </c>
      <c r="H262" s="4">
        <f>Nurse[[#This Row],[Total RN Hours (w/ Admin, DON)]]/Nurse[[#This Row],[MDS Census]]</f>
        <v>0.65308863025962405</v>
      </c>
      <c r="I262" s="4">
        <f>Nurse[[#This Row],[RN Hours (excl. Admin, DON)]]/Nurse[[#This Row],[MDS Census]]</f>
        <v>0.36596751502749714</v>
      </c>
      <c r="J262" s="4">
        <f>SUM(Nurse[[#This Row],[RN Hours (excl. Admin, DON)]],Nurse[[#This Row],[RN Admin Hours]],Nurse[[#This Row],[RN DON Hours]],Nurse[[#This Row],[LPN Hours (excl. Admin)]],Nurse[[#This Row],[LPN Admin Hours]],Nurse[[#This Row],[CNA Hours]],Nurse[[#This Row],[NA TR Hours]],Nurse[[#This Row],[Med Aide/Tech Hours]])</f>
        <v>321.56793478260869</v>
      </c>
      <c r="K262" s="4">
        <f>SUM(Nurse[[#This Row],[RN Hours (excl. Admin, DON)]],Nurse[[#This Row],[LPN Hours (excl. Admin)]],Nurse[[#This Row],[CNA Hours]],Nurse[[#This Row],[NA TR Hours]],Nurse[[#This Row],[Med Aide/Tech Hours]])</f>
        <v>287.2228260869565</v>
      </c>
      <c r="L262" s="4">
        <f>SUM(Nurse[[#This Row],[RN Hours (excl. Admin, DON)]],Nurse[[#This Row],[RN Admin Hours]],Nurse[[#This Row],[RN DON Hours]])</f>
        <v>55.505434782608702</v>
      </c>
      <c r="M262" s="4">
        <v>31.103260869565219</v>
      </c>
      <c r="N262" s="4">
        <v>19.820652173913043</v>
      </c>
      <c r="O262" s="4">
        <v>4.5815217391304346</v>
      </c>
      <c r="P262" s="4">
        <f>SUM(Nurse[[#This Row],[LPN Hours (excl. Admin)]],Nurse[[#This Row],[LPN Admin Hours]])</f>
        <v>96.872282608695656</v>
      </c>
      <c r="Q262" s="4">
        <v>86.929347826086953</v>
      </c>
      <c r="R262" s="4">
        <v>9.9429347826086953</v>
      </c>
      <c r="S262" s="4">
        <f>SUM(Nurse[[#This Row],[CNA Hours]],Nurse[[#This Row],[NA TR Hours]],Nurse[[#This Row],[Med Aide/Tech Hours]])</f>
        <v>169.19021739130434</v>
      </c>
      <c r="T262" s="4">
        <v>169.19021739130434</v>
      </c>
      <c r="U262" s="4">
        <v>0</v>
      </c>
      <c r="V262" s="4">
        <v>0</v>
      </c>
      <c r="W2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10.366847826086957</v>
      </c>
      <c r="X262" s="4">
        <v>0</v>
      </c>
      <c r="Y262" s="4">
        <v>0</v>
      </c>
      <c r="Z262" s="4">
        <v>0</v>
      </c>
      <c r="AA262" s="4">
        <v>2.2065217391304346</v>
      </c>
      <c r="AB262" s="4">
        <v>0</v>
      </c>
      <c r="AC262" s="4">
        <v>8.1603260869565215</v>
      </c>
      <c r="AD262" s="4">
        <v>0</v>
      </c>
      <c r="AE262" s="4">
        <v>0</v>
      </c>
      <c r="AF262" s="1">
        <v>445270</v>
      </c>
      <c r="AG262" s="1">
        <v>4</v>
      </c>
      <c r="AH262"/>
    </row>
    <row r="263" spans="1:34" x14ac:dyDescent="0.25">
      <c r="A263" t="s">
        <v>352</v>
      </c>
      <c r="B263" t="s">
        <v>33</v>
      </c>
      <c r="C263" t="s">
        <v>548</v>
      </c>
      <c r="D263" t="s">
        <v>416</v>
      </c>
      <c r="E263" s="4">
        <v>50.673913043478258</v>
      </c>
      <c r="F263" s="4">
        <f>Nurse[[#This Row],[Total Nurse Staff Hours]]/Nurse[[#This Row],[MDS Census]]</f>
        <v>3.7767589017589023</v>
      </c>
      <c r="G263" s="4">
        <f>Nurse[[#This Row],[Total Direct Care Staff Hours]]/Nurse[[#This Row],[MDS Census]]</f>
        <v>3.6102531102531108</v>
      </c>
      <c r="H263" s="4">
        <f>Nurse[[#This Row],[Total RN Hours (w/ Admin, DON)]]/Nurse[[#This Row],[MDS Census]]</f>
        <v>0.52311239811239818</v>
      </c>
      <c r="I263" s="4">
        <f>Nurse[[#This Row],[RN Hours (excl. Admin, DON)]]/Nurse[[#This Row],[MDS Census]]</f>
        <v>0.35660660660660659</v>
      </c>
      <c r="J263" s="4">
        <f>SUM(Nurse[[#This Row],[RN Hours (excl. Admin, DON)]],Nurse[[#This Row],[RN Admin Hours]],Nurse[[#This Row],[RN DON Hours]],Nurse[[#This Row],[LPN Hours (excl. Admin)]],Nurse[[#This Row],[LPN Admin Hours]],Nurse[[#This Row],[CNA Hours]],Nurse[[#This Row],[NA TR Hours]],Nurse[[#This Row],[Med Aide/Tech Hours]])</f>
        <v>191.38315217391306</v>
      </c>
      <c r="K263" s="4">
        <f>SUM(Nurse[[#This Row],[RN Hours (excl. Admin, DON)]],Nurse[[#This Row],[LPN Hours (excl. Admin)]],Nurse[[#This Row],[CNA Hours]],Nurse[[#This Row],[NA TR Hours]],Nurse[[#This Row],[Med Aide/Tech Hours]])</f>
        <v>182.94565217391306</v>
      </c>
      <c r="L263" s="4">
        <f>SUM(Nurse[[#This Row],[RN Hours (excl. Admin, DON)]],Nurse[[#This Row],[RN Admin Hours]],Nurse[[#This Row],[RN DON Hours]])</f>
        <v>26.508152173913043</v>
      </c>
      <c r="M263" s="4">
        <v>18.070652173913043</v>
      </c>
      <c r="N263" s="4">
        <v>3.3885869565217392</v>
      </c>
      <c r="O263" s="4">
        <v>5.0489130434782608</v>
      </c>
      <c r="P263" s="4">
        <f>SUM(Nurse[[#This Row],[LPN Hours (excl. Admin)]],Nurse[[#This Row],[LPN Admin Hours]])</f>
        <v>60.668478260869563</v>
      </c>
      <c r="Q263" s="4">
        <v>60.668478260869563</v>
      </c>
      <c r="R263" s="4">
        <v>0</v>
      </c>
      <c r="S263" s="4">
        <f>SUM(Nurse[[#This Row],[CNA Hours]],Nurse[[#This Row],[NA TR Hours]],Nurse[[#This Row],[Med Aide/Tech Hours]])</f>
        <v>104.20652173913044</v>
      </c>
      <c r="T263" s="4">
        <v>104.20652173913044</v>
      </c>
      <c r="U263" s="4">
        <v>0</v>
      </c>
      <c r="V263" s="4">
        <v>0</v>
      </c>
      <c r="W2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12.426630434782609</v>
      </c>
      <c r="X263" s="4">
        <v>0</v>
      </c>
      <c r="Y263" s="4">
        <v>0</v>
      </c>
      <c r="Z263" s="4">
        <v>0</v>
      </c>
      <c r="AA263" s="4">
        <v>12.426630434782609</v>
      </c>
      <c r="AB263" s="4">
        <v>0</v>
      </c>
      <c r="AC263" s="4">
        <v>0</v>
      </c>
      <c r="AD263" s="4">
        <v>0</v>
      </c>
      <c r="AE263" s="4">
        <v>0</v>
      </c>
      <c r="AF263" s="1">
        <v>445115</v>
      </c>
      <c r="AG263" s="1">
        <v>4</v>
      </c>
      <c r="AH263"/>
    </row>
    <row r="264" spans="1:34" x14ac:dyDescent="0.25">
      <c r="A264" t="s">
        <v>352</v>
      </c>
      <c r="B264" t="s">
        <v>306</v>
      </c>
      <c r="C264" t="s">
        <v>470</v>
      </c>
      <c r="D264" t="s">
        <v>454</v>
      </c>
      <c r="E264" s="4">
        <v>41.228260869565219</v>
      </c>
      <c r="F264" s="4">
        <f>Nurse[[#This Row],[Total Nurse Staff Hours]]/Nurse[[#This Row],[MDS Census]]</f>
        <v>3.5986026891642502</v>
      </c>
      <c r="G264" s="4">
        <f>Nurse[[#This Row],[Total Direct Care Staff Hours]]/Nurse[[#This Row],[MDS Census]]</f>
        <v>3.4073292907988399</v>
      </c>
      <c r="H264" s="4">
        <f>Nurse[[#This Row],[Total RN Hours (w/ Admin, DON)]]/Nurse[[#This Row],[MDS Census]]</f>
        <v>0.73952016873187454</v>
      </c>
      <c r="I264" s="4">
        <f>Nurse[[#This Row],[RN Hours (excl. Admin, DON)]]/Nurse[[#This Row],[MDS Census]]</f>
        <v>0.54824677036646452</v>
      </c>
      <c r="J264" s="4">
        <f>SUM(Nurse[[#This Row],[RN Hours (excl. Admin, DON)]],Nurse[[#This Row],[RN Admin Hours]],Nurse[[#This Row],[RN DON Hours]],Nurse[[#This Row],[LPN Hours (excl. Admin)]],Nurse[[#This Row],[LPN Admin Hours]],Nurse[[#This Row],[CNA Hours]],Nurse[[#This Row],[NA TR Hours]],Nurse[[#This Row],[Med Aide/Tech Hours]])</f>
        <v>148.36413043478262</v>
      </c>
      <c r="K264" s="4">
        <f>SUM(Nurse[[#This Row],[RN Hours (excl. Admin, DON)]],Nurse[[#This Row],[LPN Hours (excl. Admin)]],Nurse[[#This Row],[CNA Hours]],Nurse[[#This Row],[NA TR Hours]],Nurse[[#This Row],[Med Aide/Tech Hours]])</f>
        <v>140.47826086956522</v>
      </c>
      <c r="L264" s="4">
        <f>SUM(Nurse[[#This Row],[RN Hours (excl. Admin, DON)]],Nurse[[#This Row],[RN Admin Hours]],Nurse[[#This Row],[RN DON Hours]])</f>
        <v>30.489130434782609</v>
      </c>
      <c r="M264" s="4">
        <v>22.603260869565219</v>
      </c>
      <c r="N264" s="4">
        <v>2.4076086956521738</v>
      </c>
      <c r="O264" s="4">
        <v>5.4782608695652177</v>
      </c>
      <c r="P264" s="4">
        <f>SUM(Nurse[[#This Row],[LPN Hours (excl. Admin)]],Nurse[[#This Row],[LPN Admin Hours]])</f>
        <v>24.307065217391305</v>
      </c>
      <c r="Q264" s="4">
        <v>24.307065217391305</v>
      </c>
      <c r="R264" s="4">
        <v>0</v>
      </c>
      <c r="S264" s="4">
        <f>SUM(Nurse[[#This Row],[CNA Hours]],Nurse[[#This Row],[NA TR Hours]],Nurse[[#This Row],[Med Aide/Tech Hours]])</f>
        <v>93.567934782608702</v>
      </c>
      <c r="T264" s="4">
        <v>93.567934782608702</v>
      </c>
      <c r="U264" s="4">
        <v>0</v>
      </c>
      <c r="V264" s="4">
        <v>0</v>
      </c>
      <c r="W2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4" s="4">
        <v>0</v>
      </c>
      <c r="Y264" s="4">
        <v>0</v>
      </c>
      <c r="Z264" s="4">
        <v>0</v>
      </c>
      <c r="AA264" s="4">
        <v>0</v>
      </c>
      <c r="AB264" s="4">
        <v>0</v>
      </c>
      <c r="AC264" s="4">
        <v>0</v>
      </c>
      <c r="AD264" s="4">
        <v>0</v>
      </c>
      <c r="AE264" s="4">
        <v>0</v>
      </c>
      <c r="AF264" s="7">
        <v>4.3999999999999999E+133</v>
      </c>
      <c r="AG264" s="1">
        <v>4</v>
      </c>
      <c r="AH264"/>
    </row>
    <row r="265" spans="1:34" x14ac:dyDescent="0.25">
      <c r="A265" t="s">
        <v>352</v>
      </c>
      <c r="B265" t="s">
        <v>66</v>
      </c>
      <c r="C265" t="s">
        <v>468</v>
      </c>
      <c r="D265" t="s">
        <v>423</v>
      </c>
      <c r="E265" s="4">
        <v>100.73913043478261</v>
      </c>
      <c r="F265" s="4">
        <f>Nurse[[#This Row],[Total Nurse Staff Hours]]/Nurse[[#This Row],[MDS Census]]</f>
        <v>4.7657455761760898</v>
      </c>
      <c r="G265" s="4">
        <f>Nurse[[#This Row],[Total Direct Care Staff Hours]]/Nurse[[#This Row],[MDS Census]]</f>
        <v>4.4374384980578334</v>
      </c>
      <c r="H265" s="4">
        <f>Nurse[[#This Row],[Total RN Hours (w/ Admin, DON)]]/Nurse[[#This Row],[MDS Census]]</f>
        <v>1.0921914113077256</v>
      </c>
      <c r="I265" s="4">
        <f>Nurse[[#This Row],[RN Hours (excl. Admin, DON)]]/Nurse[[#This Row],[MDS Census]]</f>
        <v>0.7705200690548123</v>
      </c>
      <c r="J265" s="4">
        <f>SUM(Nurse[[#This Row],[RN Hours (excl. Admin, DON)]],Nurse[[#This Row],[RN Admin Hours]],Nurse[[#This Row],[RN DON Hours]],Nurse[[#This Row],[LPN Hours (excl. Admin)]],Nurse[[#This Row],[LPN Admin Hours]],Nurse[[#This Row],[CNA Hours]],Nurse[[#This Row],[NA TR Hours]],Nurse[[#This Row],[Med Aide/Tech Hours]])</f>
        <v>480.09706521739133</v>
      </c>
      <c r="K265" s="4">
        <f>SUM(Nurse[[#This Row],[RN Hours (excl. Admin, DON)]],Nurse[[#This Row],[LPN Hours (excl. Admin)]],Nurse[[#This Row],[CNA Hours]],Nurse[[#This Row],[NA TR Hours]],Nurse[[#This Row],[Med Aide/Tech Hours]])</f>
        <v>447.02369565217396</v>
      </c>
      <c r="L265" s="4">
        <f>SUM(Nurse[[#This Row],[RN Hours (excl. Admin, DON)]],Nurse[[#This Row],[RN Admin Hours]],Nurse[[#This Row],[RN DON Hours]])</f>
        <v>110.02641304347827</v>
      </c>
      <c r="M265" s="4">
        <v>77.621521739130444</v>
      </c>
      <c r="N265" s="4">
        <v>27.100543478260871</v>
      </c>
      <c r="O265" s="4">
        <v>5.3043478260869561</v>
      </c>
      <c r="P265" s="4">
        <f>SUM(Nurse[[#This Row],[LPN Hours (excl. Admin)]],Nurse[[#This Row],[LPN Admin Hours]])</f>
        <v>100.7807608695652</v>
      </c>
      <c r="Q265" s="4">
        <v>100.11228260869564</v>
      </c>
      <c r="R265" s="4">
        <v>0.66847826086956519</v>
      </c>
      <c r="S265" s="4">
        <f>SUM(Nurse[[#This Row],[CNA Hours]],Nurse[[#This Row],[NA TR Hours]],Nurse[[#This Row],[Med Aide/Tech Hours]])</f>
        <v>269.28989130434786</v>
      </c>
      <c r="T265" s="4">
        <v>264.13771739130436</v>
      </c>
      <c r="U265" s="4">
        <v>5.1521739130434785</v>
      </c>
      <c r="V265" s="4">
        <v>0</v>
      </c>
      <c r="W2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70.684021739130429</v>
      </c>
      <c r="X265" s="4">
        <v>22.635108695652178</v>
      </c>
      <c r="Y265" s="4">
        <v>0</v>
      </c>
      <c r="Z265" s="4">
        <v>0</v>
      </c>
      <c r="AA265" s="4">
        <v>20.756304347826088</v>
      </c>
      <c r="AB265" s="4">
        <v>0</v>
      </c>
      <c r="AC265" s="4">
        <v>27.292608695652167</v>
      </c>
      <c r="AD265" s="4">
        <v>0</v>
      </c>
      <c r="AE265" s="4">
        <v>0</v>
      </c>
      <c r="AF265" s="1">
        <v>445166</v>
      </c>
      <c r="AG265" s="1">
        <v>4</v>
      </c>
      <c r="AH265"/>
    </row>
    <row r="266" spans="1:34" x14ac:dyDescent="0.25">
      <c r="A266" t="s">
        <v>352</v>
      </c>
      <c r="B266" t="s">
        <v>273</v>
      </c>
      <c r="C266" t="s">
        <v>581</v>
      </c>
      <c r="D266" t="s">
        <v>447</v>
      </c>
      <c r="E266" s="4">
        <v>93.695652173913047</v>
      </c>
      <c r="F266" s="4">
        <f>Nurse[[#This Row],[Total Nurse Staff Hours]]/Nurse[[#This Row],[MDS Census]]</f>
        <v>3.6207250580046404</v>
      </c>
      <c r="G266" s="4">
        <f>Nurse[[#This Row],[Total Direct Care Staff Hours]]/Nurse[[#This Row],[MDS Census]]</f>
        <v>3.2422737819025524</v>
      </c>
      <c r="H266" s="4">
        <f>Nurse[[#This Row],[Total RN Hours (w/ Admin, DON)]]/Nurse[[#This Row],[MDS Census]]</f>
        <v>0.27969837587006963</v>
      </c>
      <c r="I266" s="4">
        <f>Nurse[[#This Row],[RN Hours (excl. Admin, DON)]]/Nurse[[#This Row],[MDS Census]]</f>
        <v>8.2685614849187933E-2</v>
      </c>
      <c r="J266" s="4">
        <f>SUM(Nurse[[#This Row],[RN Hours (excl. Admin, DON)]],Nurse[[#This Row],[RN Admin Hours]],Nurse[[#This Row],[RN DON Hours]],Nurse[[#This Row],[LPN Hours (excl. Admin)]],Nurse[[#This Row],[LPN Admin Hours]],Nurse[[#This Row],[CNA Hours]],Nurse[[#This Row],[NA TR Hours]],Nurse[[#This Row],[Med Aide/Tech Hours]])</f>
        <v>339.24619565217392</v>
      </c>
      <c r="K266" s="4">
        <f>SUM(Nurse[[#This Row],[RN Hours (excl. Admin, DON)]],Nurse[[#This Row],[LPN Hours (excl. Admin)]],Nurse[[#This Row],[CNA Hours]],Nurse[[#This Row],[NA TR Hours]],Nurse[[#This Row],[Med Aide/Tech Hours]])</f>
        <v>303.78695652173917</v>
      </c>
      <c r="L266" s="4">
        <f>SUM(Nurse[[#This Row],[RN Hours (excl. Admin, DON)]],Nurse[[#This Row],[RN Admin Hours]],Nurse[[#This Row],[RN DON Hours]])</f>
        <v>26.206521739130437</v>
      </c>
      <c r="M266" s="4">
        <v>7.7472826086956523</v>
      </c>
      <c r="N266" s="4">
        <v>12.720108695652174</v>
      </c>
      <c r="O266" s="4">
        <v>5.7391304347826084</v>
      </c>
      <c r="P266" s="4">
        <f>SUM(Nurse[[#This Row],[LPN Hours (excl. Admin)]],Nurse[[#This Row],[LPN Admin Hours]])</f>
        <v>127.1320652173913</v>
      </c>
      <c r="Q266" s="4">
        <v>110.1320652173913</v>
      </c>
      <c r="R266" s="4">
        <v>17</v>
      </c>
      <c r="S266" s="4">
        <f>SUM(Nurse[[#This Row],[CNA Hours]],Nurse[[#This Row],[NA TR Hours]],Nurse[[#This Row],[Med Aide/Tech Hours]])</f>
        <v>185.90760869565219</v>
      </c>
      <c r="T266" s="4">
        <v>185.90760869565219</v>
      </c>
      <c r="U266" s="4">
        <v>0</v>
      </c>
      <c r="V266" s="4">
        <v>0</v>
      </c>
      <c r="W2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70.0695652173913</v>
      </c>
      <c r="X266" s="4">
        <v>0</v>
      </c>
      <c r="Y266" s="4">
        <v>0</v>
      </c>
      <c r="Z266" s="4">
        <v>0</v>
      </c>
      <c r="AA266" s="4">
        <v>24.004347826086956</v>
      </c>
      <c r="AB266" s="4">
        <v>0</v>
      </c>
      <c r="AC266" s="4">
        <v>46.065217391304351</v>
      </c>
      <c r="AD266" s="4">
        <v>0</v>
      </c>
      <c r="AE266" s="4">
        <v>0</v>
      </c>
      <c r="AF266" s="1">
        <v>445497</v>
      </c>
      <c r="AG266" s="1">
        <v>4</v>
      </c>
      <c r="AH266"/>
    </row>
    <row r="267" spans="1:34" x14ac:dyDescent="0.25">
      <c r="A267" t="s">
        <v>352</v>
      </c>
      <c r="B267" t="s">
        <v>65</v>
      </c>
      <c r="C267" t="s">
        <v>527</v>
      </c>
      <c r="D267" t="s">
        <v>374</v>
      </c>
      <c r="E267" s="4">
        <v>133.96739130434781</v>
      </c>
      <c r="F267" s="4">
        <f>Nurse[[#This Row],[Total Nurse Staff Hours]]/Nurse[[#This Row],[MDS Census]]</f>
        <v>2.5373931034482764</v>
      </c>
      <c r="G267" s="4">
        <f>Nurse[[#This Row],[Total Direct Care Staff Hours]]/Nurse[[#This Row],[MDS Census]]</f>
        <v>2.2324235294117654</v>
      </c>
      <c r="H267" s="4">
        <f>Nurse[[#This Row],[Total RN Hours (w/ Admin, DON)]]/Nurse[[#This Row],[MDS Census]]</f>
        <v>0.30647058823529416</v>
      </c>
      <c r="I267" s="4">
        <f>Nurse[[#This Row],[RN Hours (excl. Admin, DON)]]/Nurse[[#This Row],[MDS Census]]</f>
        <v>0.1204868154158215</v>
      </c>
      <c r="J267" s="4">
        <f>SUM(Nurse[[#This Row],[RN Hours (excl. Admin, DON)]],Nurse[[#This Row],[RN Admin Hours]],Nurse[[#This Row],[RN DON Hours]],Nurse[[#This Row],[LPN Hours (excl. Admin)]],Nurse[[#This Row],[LPN Admin Hours]],Nurse[[#This Row],[CNA Hours]],Nurse[[#This Row],[NA TR Hours]],Nurse[[#This Row],[Med Aide/Tech Hours]])</f>
        <v>339.92793478260876</v>
      </c>
      <c r="K267" s="4">
        <f>SUM(Nurse[[#This Row],[RN Hours (excl. Admin, DON)]],Nurse[[#This Row],[LPN Hours (excl. Admin)]],Nurse[[#This Row],[CNA Hours]],Nurse[[#This Row],[NA TR Hours]],Nurse[[#This Row],[Med Aide/Tech Hours]])</f>
        <v>299.0719565217392</v>
      </c>
      <c r="L267" s="4">
        <f>SUM(Nurse[[#This Row],[RN Hours (excl. Admin, DON)]],Nurse[[#This Row],[RN Admin Hours]],Nurse[[#This Row],[RN DON Hours]])</f>
        <v>41.057065217391305</v>
      </c>
      <c r="M267" s="4">
        <v>16.141304347826086</v>
      </c>
      <c r="N267" s="4">
        <v>19.176630434782609</v>
      </c>
      <c r="O267" s="4">
        <v>5.7391304347826084</v>
      </c>
      <c r="P267" s="4">
        <f>SUM(Nurse[[#This Row],[LPN Hours (excl. Admin)]],Nurse[[#This Row],[LPN Admin Hours]])</f>
        <v>110.61434782608698</v>
      </c>
      <c r="Q267" s="4">
        <v>94.67413043478264</v>
      </c>
      <c r="R267" s="4">
        <v>15.940217391304348</v>
      </c>
      <c r="S267" s="4">
        <f>SUM(Nurse[[#This Row],[CNA Hours]],Nurse[[#This Row],[NA TR Hours]],Nurse[[#This Row],[Med Aide/Tech Hours]])</f>
        <v>188.25652173913048</v>
      </c>
      <c r="T267" s="4">
        <v>178.97391304347829</v>
      </c>
      <c r="U267" s="4">
        <v>9.2826086956521738</v>
      </c>
      <c r="V267" s="4">
        <v>0</v>
      </c>
      <c r="W2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5.7349999999999994</v>
      </c>
      <c r="X267" s="4">
        <v>0</v>
      </c>
      <c r="Y267" s="4">
        <v>0</v>
      </c>
      <c r="Z267" s="4">
        <v>0</v>
      </c>
      <c r="AA267" s="4">
        <v>1.8317391304347823</v>
      </c>
      <c r="AB267" s="4">
        <v>0</v>
      </c>
      <c r="AC267" s="4">
        <v>3.9032608695652171</v>
      </c>
      <c r="AD267" s="4">
        <v>0</v>
      </c>
      <c r="AE267" s="4">
        <v>0</v>
      </c>
      <c r="AF267" s="1">
        <v>445165</v>
      </c>
      <c r="AG267" s="1">
        <v>4</v>
      </c>
      <c r="AH267"/>
    </row>
    <row r="268" spans="1:34" x14ac:dyDescent="0.25">
      <c r="A268" t="s">
        <v>352</v>
      </c>
      <c r="B268" t="s">
        <v>92</v>
      </c>
      <c r="C268" t="s">
        <v>506</v>
      </c>
      <c r="D268" t="s">
        <v>374</v>
      </c>
      <c r="E268" s="4">
        <v>82.467391304347828</v>
      </c>
      <c r="F268" s="4">
        <f>Nurse[[#This Row],[Total Nurse Staff Hours]]/Nurse[[#This Row],[MDS Census]]</f>
        <v>5.0211018848029534</v>
      </c>
      <c r="G268" s="4">
        <f>Nurse[[#This Row],[Total Direct Care Staff Hours]]/Nurse[[#This Row],[MDS Census]]</f>
        <v>4.9588902069329128</v>
      </c>
      <c r="H268" s="4">
        <f>Nurse[[#This Row],[Total RN Hours (w/ Admin, DON)]]/Nurse[[#This Row],[MDS Census]]</f>
        <v>0.30195070515355221</v>
      </c>
      <c r="I268" s="4">
        <f>Nurse[[#This Row],[RN Hours (excl. Admin, DON)]]/Nurse[[#This Row],[MDS Census]]</f>
        <v>0.2407934625016476</v>
      </c>
      <c r="J268" s="4">
        <f>SUM(Nurse[[#This Row],[RN Hours (excl. Admin, DON)]],Nurse[[#This Row],[RN Admin Hours]],Nurse[[#This Row],[RN DON Hours]],Nurse[[#This Row],[LPN Hours (excl. Admin)]],Nurse[[#This Row],[LPN Admin Hours]],Nurse[[#This Row],[CNA Hours]],Nurse[[#This Row],[NA TR Hours]],Nurse[[#This Row],[Med Aide/Tech Hours]])</f>
        <v>414.07717391304357</v>
      </c>
      <c r="K268" s="4">
        <f>SUM(Nurse[[#This Row],[RN Hours (excl. Admin, DON)]],Nurse[[#This Row],[LPN Hours (excl. Admin)]],Nurse[[#This Row],[CNA Hours]],Nurse[[#This Row],[NA TR Hours]],Nurse[[#This Row],[Med Aide/Tech Hours]])</f>
        <v>408.94673913043488</v>
      </c>
      <c r="L268" s="4">
        <f>SUM(Nurse[[#This Row],[RN Hours (excl. Admin, DON)]],Nurse[[#This Row],[RN Admin Hours]],Nurse[[#This Row],[RN DON Hours]])</f>
        <v>24.901086956521745</v>
      </c>
      <c r="M268" s="4">
        <v>19.857608695652178</v>
      </c>
      <c r="N268" s="4">
        <v>0</v>
      </c>
      <c r="O268" s="4">
        <v>5.0434782608695654</v>
      </c>
      <c r="P268" s="4">
        <f>SUM(Nurse[[#This Row],[LPN Hours (excl. Admin)]],Nurse[[#This Row],[LPN Admin Hours]])</f>
        <v>135.34891304347823</v>
      </c>
      <c r="Q268" s="4">
        <v>135.26195652173911</v>
      </c>
      <c r="R268" s="4">
        <v>8.6956521739130432E-2</v>
      </c>
      <c r="S268" s="4">
        <f>SUM(Nurse[[#This Row],[CNA Hours]],Nurse[[#This Row],[NA TR Hours]],Nurse[[#This Row],[Med Aide/Tech Hours]])</f>
        <v>253.82717391304359</v>
      </c>
      <c r="T268" s="4">
        <v>253.82717391304359</v>
      </c>
      <c r="U268" s="4">
        <v>0</v>
      </c>
      <c r="V268" s="4">
        <v>0</v>
      </c>
      <c r="W2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36.358260869565221</v>
      </c>
      <c r="X268" s="4">
        <v>0</v>
      </c>
      <c r="Y268" s="4">
        <v>0</v>
      </c>
      <c r="Z268" s="4">
        <v>0</v>
      </c>
      <c r="AA268" s="4">
        <v>5.7913043478260873</v>
      </c>
      <c r="AB268" s="4">
        <v>0</v>
      </c>
      <c r="AC268" s="4">
        <v>30.566956521739133</v>
      </c>
      <c r="AD268" s="4">
        <v>0</v>
      </c>
      <c r="AE268" s="4">
        <v>0</v>
      </c>
      <c r="AF268" s="1">
        <v>445221</v>
      </c>
      <c r="AG268" s="1">
        <v>4</v>
      </c>
      <c r="AH268"/>
    </row>
    <row r="269" spans="1:34" x14ac:dyDescent="0.25">
      <c r="A269" t="s">
        <v>352</v>
      </c>
      <c r="B269" t="s">
        <v>272</v>
      </c>
      <c r="C269" t="s">
        <v>468</v>
      </c>
      <c r="D269" t="s">
        <v>423</v>
      </c>
      <c r="E269" s="4">
        <v>87.021739130434781</v>
      </c>
      <c r="F269" s="4">
        <f>Nurse[[#This Row],[Total Nurse Staff Hours]]/Nurse[[#This Row],[MDS Census]]</f>
        <v>4.3611641269048214</v>
      </c>
      <c r="G269" s="4">
        <f>Nurse[[#This Row],[Total Direct Care Staff Hours]]/Nurse[[#This Row],[MDS Census]]</f>
        <v>4.1259967524356735</v>
      </c>
      <c r="H269" s="4">
        <f>Nurse[[#This Row],[Total RN Hours (w/ Admin, DON)]]/Nurse[[#This Row],[MDS Census]]</f>
        <v>0.68798401199100678</v>
      </c>
      <c r="I269" s="4">
        <f>Nurse[[#This Row],[RN Hours (excl. Admin, DON)]]/Nurse[[#This Row],[MDS Census]]</f>
        <v>0.51267799150637028</v>
      </c>
      <c r="J269" s="4">
        <f>SUM(Nurse[[#This Row],[RN Hours (excl. Admin, DON)]],Nurse[[#This Row],[RN Admin Hours]],Nurse[[#This Row],[RN DON Hours]],Nurse[[#This Row],[LPN Hours (excl. Admin)]],Nurse[[#This Row],[LPN Admin Hours]],Nurse[[#This Row],[CNA Hours]],Nurse[[#This Row],[NA TR Hours]],Nurse[[#This Row],[Med Aide/Tech Hours]])</f>
        <v>379.51608695652175</v>
      </c>
      <c r="K269" s="4">
        <f>SUM(Nurse[[#This Row],[RN Hours (excl. Admin, DON)]],Nurse[[#This Row],[LPN Hours (excl. Admin)]],Nurse[[#This Row],[CNA Hours]],Nurse[[#This Row],[NA TR Hours]],Nurse[[#This Row],[Med Aide/Tech Hours]])</f>
        <v>359.05141304347831</v>
      </c>
      <c r="L269" s="4">
        <f>SUM(Nurse[[#This Row],[RN Hours (excl. Admin, DON)]],Nurse[[#This Row],[RN Admin Hours]],Nurse[[#This Row],[RN DON Hours]])</f>
        <v>59.869565217391305</v>
      </c>
      <c r="M269" s="4">
        <v>44.614130434782609</v>
      </c>
      <c r="N269" s="4">
        <v>10.211956521739131</v>
      </c>
      <c r="O269" s="4">
        <v>5.0434782608695654</v>
      </c>
      <c r="P269" s="4">
        <f>SUM(Nurse[[#This Row],[LPN Hours (excl. Admin)]],Nurse[[#This Row],[LPN Admin Hours]])</f>
        <v>117.4791304347826</v>
      </c>
      <c r="Q269" s="4">
        <v>112.26989130434782</v>
      </c>
      <c r="R269" s="4">
        <v>5.2092391304347823</v>
      </c>
      <c r="S269" s="4">
        <f>SUM(Nurse[[#This Row],[CNA Hours]],Nurse[[#This Row],[NA TR Hours]],Nurse[[#This Row],[Med Aide/Tech Hours]])</f>
        <v>202.16739130434786</v>
      </c>
      <c r="T269" s="4">
        <v>197.17282608695655</v>
      </c>
      <c r="U269" s="4">
        <v>4.9945652173913047</v>
      </c>
      <c r="V269" s="4">
        <v>0</v>
      </c>
      <c r="W2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119.55586956521739</v>
      </c>
      <c r="X269" s="4">
        <v>0.13043478260869565</v>
      </c>
      <c r="Y269" s="4">
        <v>0</v>
      </c>
      <c r="Z269" s="4">
        <v>0</v>
      </c>
      <c r="AA269" s="4">
        <v>0</v>
      </c>
      <c r="AB269" s="4">
        <v>0</v>
      </c>
      <c r="AC269" s="4">
        <v>119.42543478260869</v>
      </c>
      <c r="AD269" s="4">
        <v>0</v>
      </c>
      <c r="AE269" s="4">
        <v>0</v>
      </c>
      <c r="AF269" s="1">
        <v>445496</v>
      </c>
      <c r="AG269" s="1">
        <v>4</v>
      </c>
      <c r="AH269"/>
    </row>
    <row r="270" spans="1:34" x14ac:dyDescent="0.25">
      <c r="A270" t="s">
        <v>352</v>
      </c>
      <c r="B270" t="s">
        <v>160</v>
      </c>
      <c r="C270" t="s">
        <v>580</v>
      </c>
      <c r="D270" t="s">
        <v>370</v>
      </c>
      <c r="E270" s="4">
        <v>53.358695652173914</v>
      </c>
      <c r="F270" s="4">
        <f>Nurse[[#This Row],[Total Nurse Staff Hours]]/Nurse[[#This Row],[MDS Census]]</f>
        <v>3.1206131595029536</v>
      </c>
      <c r="G270" s="4">
        <f>Nurse[[#This Row],[Total Direct Care Staff Hours]]/Nurse[[#This Row],[MDS Census]]</f>
        <v>2.9094927683845997</v>
      </c>
      <c r="H270" s="4">
        <f>Nurse[[#This Row],[Total RN Hours (w/ Admin, DON)]]/Nurse[[#This Row],[MDS Census]]</f>
        <v>0.39563454878794058</v>
      </c>
      <c r="I270" s="4">
        <f>Nurse[[#This Row],[RN Hours (excl. Admin, DON)]]/Nurse[[#This Row],[MDS Census]]</f>
        <v>0.18451415766958651</v>
      </c>
      <c r="J270" s="4">
        <f>SUM(Nurse[[#This Row],[RN Hours (excl. Admin, DON)]],Nurse[[#This Row],[RN Admin Hours]],Nurse[[#This Row],[RN DON Hours]],Nurse[[#This Row],[LPN Hours (excl. Admin)]],Nurse[[#This Row],[LPN Admin Hours]],Nurse[[#This Row],[CNA Hours]],Nurse[[#This Row],[NA TR Hours]],Nurse[[#This Row],[Med Aide/Tech Hours]])</f>
        <v>166.51184782608695</v>
      </c>
      <c r="K270" s="4">
        <f>SUM(Nurse[[#This Row],[RN Hours (excl. Admin, DON)]],Nurse[[#This Row],[LPN Hours (excl. Admin)]],Nurse[[#This Row],[CNA Hours]],Nurse[[#This Row],[NA TR Hours]],Nurse[[#This Row],[Med Aide/Tech Hours]])</f>
        <v>155.24673913043478</v>
      </c>
      <c r="L270" s="4">
        <f>SUM(Nurse[[#This Row],[RN Hours (excl. Admin, DON)]],Nurse[[#This Row],[RN Admin Hours]],Nurse[[#This Row],[RN DON Hours]])</f>
        <v>21.110543478260873</v>
      </c>
      <c r="M270" s="4">
        <v>9.845434782608697</v>
      </c>
      <c r="N270" s="4">
        <v>6.5803260869565232</v>
      </c>
      <c r="O270" s="4">
        <v>4.6847826086956523</v>
      </c>
      <c r="P270" s="4">
        <f>SUM(Nurse[[#This Row],[LPN Hours (excl. Admin)]],Nurse[[#This Row],[LPN Admin Hours]])</f>
        <v>54.610978260869572</v>
      </c>
      <c r="Q270" s="4">
        <v>54.610978260869572</v>
      </c>
      <c r="R270" s="4">
        <v>0</v>
      </c>
      <c r="S270" s="4">
        <f>SUM(Nurse[[#This Row],[CNA Hours]],Nurse[[#This Row],[NA TR Hours]],Nurse[[#This Row],[Med Aide/Tech Hours]])</f>
        <v>90.790326086956497</v>
      </c>
      <c r="T270" s="4">
        <v>90.790326086956497</v>
      </c>
      <c r="U270" s="4">
        <v>0</v>
      </c>
      <c r="V270" s="4">
        <v>0</v>
      </c>
      <c r="W2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0" s="4">
        <v>0</v>
      </c>
      <c r="Y270" s="4">
        <v>0</v>
      </c>
      <c r="Z270" s="4">
        <v>0</v>
      </c>
      <c r="AA270" s="4">
        <v>0</v>
      </c>
      <c r="AB270" s="4">
        <v>0</v>
      </c>
      <c r="AC270" s="4">
        <v>0</v>
      </c>
      <c r="AD270" s="4">
        <v>0</v>
      </c>
      <c r="AE270" s="4">
        <v>0</v>
      </c>
      <c r="AF270" s="1">
        <v>445329</v>
      </c>
      <c r="AG270" s="1">
        <v>4</v>
      </c>
      <c r="AH270"/>
    </row>
    <row r="271" spans="1:34" x14ac:dyDescent="0.25">
      <c r="A271" t="s">
        <v>352</v>
      </c>
      <c r="B271" t="s">
        <v>301</v>
      </c>
      <c r="C271" t="s">
        <v>485</v>
      </c>
      <c r="D271" t="s">
        <v>431</v>
      </c>
      <c r="E271" s="4">
        <v>39.043478260869563</v>
      </c>
      <c r="F271" s="4">
        <f>Nurse[[#This Row],[Total Nurse Staff Hours]]/Nurse[[#This Row],[MDS Census]]</f>
        <v>5.3828786191536766</v>
      </c>
      <c r="G271" s="4">
        <f>Nurse[[#This Row],[Total Direct Care Staff Hours]]/Nurse[[#This Row],[MDS Census]]</f>
        <v>4.9794821826280646</v>
      </c>
      <c r="H271" s="4">
        <f>Nurse[[#This Row],[Total RN Hours (w/ Admin, DON)]]/Nurse[[#This Row],[MDS Census]]</f>
        <v>1.2951252783964364</v>
      </c>
      <c r="I271" s="4">
        <f>Nurse[[#This Row],[RN Hours (excl. Admin, DON)]]/Nurse[[#This Row],[MDS Census]]</f>
        <v>1.0278646993318485</v>
      </c>
      <c r="J271" s="4">
        <f>SUM(Nurse[[#This Row],[RN Hours (excl. Admin, DON)]],Nurse[[#This Row],[RN Admin Hours]],Nurse[[#This Row],[RN DON Hours]],Nurse[[#This Row],[LPN Hours (excl. Admin)]],Nurse[[#This Row],[LPN Admin Hours]],Nurse[[#This Row],[CNA Hours]],Nurse[[#This Row],[NA TR Hours]],Nurse[[#This Row],[Med Aide/Tech Hours]])</f>
        <v>210.16630434782613</v>
      </c>
      <c r="K271" s="4">
        <f>SUM(Nurse[[#This Row],[RN Hours (excl. Admin, DON)]],Nurse[[#This Row],[LPN Hours (excl. Admin)]],Nurse[[#This Row],[CNA Hours]],Nurse[[#This Row],[NA TR Hours]],Nurse[[#This Row],[Med Aide/Tech Hours]])</f>
        <v>194.41630434782616</v>
      </c>
      <c r="L271" s="4">
        <f>SUM(Nurse[[#This Row],[RN Hours (excl. Admin, DON)]],Nurse[[#This Row],[RN Admin Hours]],Nurse[[#This Row],[RN DON Hours]])</f>
        <v>50.566195652173903</v>
      </c>
      <c r="M271" s="4">
        <v>40.131413043478254</v>
      </c>
      <c r="N271" s="4">
        <v>5.6521739130434785</v>
      </c>
      <c r="O271" s="4">
        <v>4.7826086956521738</v>
      </c>
      <c r="P271" s="4">
        <f>SUM(Nurse[[#This Row],[LPN Hours (excl. Admin)]],Nurse[[#This Row],[LPN Admin Hours]])</f>
        <v>60.449021739130444</v>
      </c>
      <c r="Q271" s="4">
        <v>55.1338043478261</v>
      </c>
      <c r="R271" s="4">
        <v>5.3152173913043477</v>
      </c>
      <c r="S271" s="4">
        <f>SUM(Nurse[[#This Row],[CNA Hours]],Nurse[[#This Row],[NA TR Hours]],Nurse[[#This Row],[Med Aide/Tech Hours]])</f>
        <v>99.15108695652178</v>
      </c>
      <c r="T271" s="4">
        <v>99.15108695652178</v>
      </c>
      <c r="U271" s="4">
        <v>0</v>
      </c>
      <c r="V271" s="4">
        <v>0</v>
      </c>
      <c r="W2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1" s="4">
        <v>0</v>
      </c>
      <c r="Y271" s="4">
        <v>0</v>
      </c>
      <c r="Z271" s="4">
        <v>0</v>
      </c>
      <c r="AA271" s="4">
        <v>0</v>
      </c>
      <c r="AB271" s="4">
        <v>0</v>
      </c>
      <c r="AC271" s="4">
        <v>0</v>
      </c>
      <c r="AD271" s="4">
        <v>0</v>
      </c>
      <c r="AE271" s="4">
        <v>0</v>
      </c>
      <c r="AF271" s="1">
        <v>445531</v>
      </c>
      <c r="AG271" s="1">
        <v>4</v>
      </c>
      <c r="AH271"/>
    </row>
    <row r="272" spans="1:34" x14ac:dyDescent="0.25">
      <c r="A272" t="s">
        <v>352</v>
      </c>
      <c r="B272" t="s">
        <v>258</v>
      </c>
      <c r="C272" t="s">
        <v>535</v>
      </c>
      <c r="D272" t="s">
        <v>374</v>
      </c>
      <c r="E272" s="4">
        <v>41.858695652173914</v>
      </c>
      <c r="F272" s="4">
        <f>Nurse[[#This Row],[Total Nurse Staff Hours]]/Nurse[[#This Row],[MDS Census]]</f>
        <v>4.8612204622176041</v>
      </c>
      <c r="G272" s="4">
        <f>Nurse[[#This Row],[Total Direct Care Staff Hours]]/Nurse[[#This Row],[MDS Census]]</f>
        <v>4.6246974811737198</v>
      </c>
      <c r="H272" s="4">
        <f>Nurse[[#This Row],[Total RN Hours (w/ Admin, DON)]]/Nurse[[#This Row],[MDS Census]]</f>
        <v>0.42524019735133722</v>
      </c>
      <c r="I272" s="4">
        <f>Nurse[[#This Row],[RN Hours (excl. Admin, DON)]]/Nurse[[#This Row],[MDS Census]]</f>
        <v>0.26804985717995317</v>
      </c>
      <c r="J272" s="4">
        <f>SUM(Nurse[[#This Row],[RN Hours (excl. Admin, DON)]],Nurse[[#This Row],[RN Admin Hours]],Nurse[[#This Row],[RN DON Hours]],Nurse[[#This Row],[LPN Hours (excl. Admin)]],Nurse[[#This Row],[LPN Admin Hours]],Nurse[[#This Row],[CNA Hours]],Nurse[[#This Row],[NA TR Hours]],Nurse[[#This Row],[Med Aide/Tech Hours]])</f>
        <v>203.48434782608689</v>
      </c>
      <c r="K272" s="4">
        <f>SUM(Nurse[[#This Row],[RN Hours (excl. Admin, DON)]],Nurse[[#This Row],[LPN Hours (excl. Admin)]],Nurse[[#This Row],[CNA Hours]],Nurse[[#This Row],[NA TR Hours]],Nurse[[#This Row],[Med Aide/Tech Hours]])</f>
        <v>193.58380434782603</v>
      </c>
      <c r="L272" s="4">
        <f>SUM(Nurse[[#This Row],[RN Hours (excl. Admin, DON)]],Nurse[[#This Row],[RN Admin Hours]],Nurse[[#This Row],[RN DON Hours]])</f>
        <v>17.799999999999997</v>
      </c>
      <c r="M272" s="4">
        <v>11.220217391304345</v>
      </c>
      <c r="N272" s="4">
        <v>2.299673913043478</v>
      </c>
      <c r="O272" s="4">
        <v>4.2801086956521734</v>
      </c>
      <c r="P272" s="4">
        <f>SUM(Nurse[[#This Row],[LPN Hours (excl. Admin)]],Nurse[[#This Row],[LPN Admin Hours]])</f>
        <v>56.944130434782572</v>
      </c>
      <c r="Q272" s="4">
        <v>53.623369565217352</v>
      </c>
      <c r="R272" s="4">
        <v>3.3207608695652167</v>
      </c>
      <c r="S272" s="4">
        <f>SUM(Nurse[[#This Row],[CNA Hours]],Nurse[[#This Row],[NA TR Hours]],Nurse[[#This Row],[Med Aide/Tech Hours]])</f>
        <v>128.74021739130433</v>
      </c>
      <c r="T272" s="4">
        <v>128.74021739130433</v>
      </c>
      <c r="U272" s="4">
        <v>0</v>
      </c>
      <c r="V272" s="4">
        <v>0</v>
      </c>
      <c r="W2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66.540543478260872</v>
      </c>
      <c r="X272" s="4">
        <v>5.6952173913043485</v>
      </c>
      <c r="Y272" s="4">
        <v>0</v>
      </c>
      <c r="Z272" s="4">
        <v>0</v>
      </c>
      <c r="AA272" s="4">
        <v>16.818695652173915</v>
      </c>
      <c r="AB272" s="4">
        <v>0</v>
      </c>
      <c r="AC272" s="4">
        <v>44.026630434782604</v>
      </c>
      <c r="AD272" s="4">
        <v>0</v>
      </c>
      <c r="AE272" s="4">
        <v>0</v>
      </c>
      <c r="AF272" s="1">
        <v>445482</v>
      </c>
      <c r="AG272" s="1">
        <v>4</v>
      </c>
      <c r="AH272"/>
    </row>
    <row r="273" spans="1:34" x14ac:dyDescent="0.25">
      <c r="A273" t="s">
        <v>352</v>
      </c>
      <c r="B273" t="s">
        <v>153</v>
      </c>
      <c r="C273" t="s">
        <v>577</v>
      </c>
      <c r="D273" t="s">
        <v>446</v>
      </c>
      <c r="E273" s="4">
        <v>67.945652173913047</v>
      </c>
      <c r="F273" s="4">
        <f>Nurse[[#This Row],[Total Nurse Staff Hours]]/Nurse[[#This Row],[MDS Census]]</f>
        <v>2.8646296592545188</v>
      </c>
      <c r="G273" s="4">
        <f>Nurse[[#This Row],[Total Direct Care Staff Hours]]/Nurse[[#This Row],[MDS Census]]</f>
        <v>2.6593425051991679</v>
      </c>
      <c r="H273" s="4">
        <f>Nurse[[#This Row],[Total RN Hours (w/ Admin, DON)]]/Nurse[[#This Row],[MDS Census]]</f>
        <v>0.29015357542793152</v>
      </c>
      <c r="I273" s="4">
        <f>Nurse[[#This Row],[RN Hours (excl. Admin, DON)]]/Nurse[[#This Row],[MDS Census]]</f>
        <v>0.1757318828987362</v>
      </c>
      <c r="J273" s="4">
        <f>SUM(Nurse[[#This Row],[RN Hours (excl. Admin, DON)]],Nurse[[#This Row],[RN Admin Hours]],Nurse[[#This Row],[RN DON Hours]],Nurse[[#This Row],[LPN Hours (excl. Admin)]],Nurse[[#This Row],[LPN Admin Hours]],Nurse[[#This Row],[CNA Hours]],Nurse[[#This Row],[NA TR Hours]],Nurse[[#This Row],[Med Aide/Tech Hours]])</f>
        <v>194.6391304347826</v>
      </c>
      <c r="K273" s="4">
        <f>SUM(Nurse[[#This Row],[RN Hours (excl. Admin, DON)]],Nurse[[#This Row],[LPN Hours (excl. Admin)]],Nurse[[#This Row],[CNA Hours]],Nurse[[#This Row],[NA TR Hours]],Nurse[[#This Row],[Med Aide/Tech Hours]])</f>
        <v>180.69076086956522</v>
      </c>
      <c r="L273" s="4">
        <f>SUM(Nurse[[#This Row],[RN Hours (excl. Admin, DON)]],Nurse[[#This Row],[RN Admin Hours]],Nurse[[#This Row],[RN DON Hours]])</f>
        <v>19.71467391304348</v>
      </c>
      <c r="M273" s="4">
        <v>11.940217391304348</v>
      </c>
      <c r="N273" s="4">
        <v>2.2961956521739131</v>
      </c>
      <c r="O273" s="4">
        <v>5.4782608695652177</v>
      </c>
      <c r="P273" s="4">
        <f>SUM(Nurse[[#This Row],[LPN Hours (excl. Admin)]],Nurse[[#This Row],[LPN Admin Hours]])</f>
        <v>74.331521739130437</v>
      </c>
      <c r="Q273" s="4">
        <v>68.157608695652172</v>
      </c>
      <c r="R273" s="4">
        <v>6.1739130434782608</v>
      </c>
      <c r="S273" s="4">
        <f>SUM(Nurse[[#This Row],[CNA Hours]],Nurse[[#This Row],[NA TR Hours]],Nurse[[#This Row],[Med Aide/Tech Hours]])</f>
        <v>100.59293478260869</v>
      </c>
      <c r="T273" s="4">
        <v>100.59293478260869</v>
      </c>
      <c r="U273" s="4">
        <v>0</v>
      </c>
      <c r="V273" s="4">
        <v>0</v>
      </c>
      <c r="W2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39.929347826086953</v>
      </c>
      <c r="X273" s="4">
        <v>5.9402173913043477</v>
      </c>
      <c r="Y273" s="4">
        <v>0.78804347826086951</v>
      </c>
      <c r="Z273" s="4">
        <v>0</v>
      </c>
      <c r="AA273" s="4">
        <v>5.2554347826086953</v>
      </c>
      <c r="AB273" s="4">
        <v>0</v>
      </c>
      <c r="AC273" s="4">
        <v>27.945652173913043</v>
      </c>
      <c r="AD273" s="4">
        <v>0</v>
      </c>
      <c r="AE273" s="4">
        <v>0</v>
      </c>
      <c r="AF273" s="1">
        <v>445318</v>
      </c>
      <c r="AG273" s="1">
        <v>4</v>
      </c>
      <c r="AH273"/>
    </row>
    <row r="274" spans="1:34" x14ac:dyDescent="0.25">
      <c r="A274" t="s">
        <v>352</v>
      </c>
      <c r="B274" t="s">
        <v>47</v>
      </c>
      <c r="C274" t="s">
        <v>471</v>
      </c>
      <c r="D274" t="s">
        <v>415</v>
      </c>
      <c r="E274" s="4">
        <v>89.315217391304344</v>
      </c>
      <c r="F274" s="4">
        <f>Nurse[[#This Row],[Total Nurse Staff Hours]]/Nurse[[#This Row],[MDS Census]]</f>
        <v>2.9124072045758793</v>
      </c>
      <c r="G274" s="4">
        <f>Nurse[[#This Row],[Total Direct Care Staff Hours]]/Nurse[[#This Row],[MDS Census]]</f>
        <v>2.6635024948277959</v>
      </c>
      <c r="H274" s="4">
        <f>Nurse[[#This Row],[Total RN Hours (w/ Admin, DON)]]/Nurse[[#This Row],[MDS Census]]</f>
        <v>0.43023609589874651</v>
      </c>
      <c r="I274" s="4">
        <f>Nurse[[#This Row],[RN Hours (excl. Admin, DON)]]/Nurse[[#This Row],[MDS Census]]</f>
        <v>0.23852987708409396</v>
      </c>
      <c r="J274" s="4">
        <f>SUM(Nurse[[#This Row],[RN Hours (excl. Admin, DON)]],Nurse[[#This Row],[RN Admin Hours]],Nurse[[#This Row],[RN DON Hours]],Nurse[[#This Row],[LPN Hours (excl. Admin)]],Nurse[[#This Row],[LPN Admin Hours]],Nurse[[#This Row],[CNA Hours]],Nurse[[#This Row],[NA TR Hours]],Nurse[[#This Row],[Med Aide/Tech Hours]])</f>
        <v>260.12228260869563</v>
      </c>
      <c r="K274" s="4">
        <f>SUM(Nurse[[#This Row],[RN Hours (excl. Admin, DON)]],Nurse[[#This Row],[LPN Hours (excl. Admin)]],Nurse[[#This Row],[CNA Hours]],Nurse[[#This Row],[NA TR Hours]],Nurse[[#This Row],[Med Aide/Tech Hours]])</f>
        <v>237.89130434782606</v>
      </c>
      <c r="L274" s="4">
        <f>SUM(Nurse[[#This Row],[RN Hours (excl. Admin, DON)]],Nurse[[#This Row],[RN Admin Hours]],Nurse[[#This Row],[RN DON Hours]])</f>
        <v>38.426630434782609</v>
      </c>
      <c r="M274" s="4">
        <v>21.304347826086957</v>
      </c>
      <c r="N274" s="4">
        <v>11.557065217391305</v>
      </c>
      <c r="O274" s="4">
        <v>5.5652173913043477</v>
      </c>
      <c r="P274" s="4">
        <f>SUM(Nurse[[#This Row],[LPN Hours (excl. Admin)]],Nurse[[#This Row],[LPN Admin Hours]])</f>
        <v>84.779891304347814</v>
      </c>
      <c r="Q274" s="4">
        <v>79.671195652173907</v>
      </c>
      <c r="R274" s="4">
        <v>5.1086956521739131</v>
      </c>
      <c r="S274" s="4">
        <f>SUM(Nurse[[#This Row],[CNA Hours]],Nurse[[#This Row],[NA TR Hours]],Nurse[[#This Row],[Med Aide/Tech Hours]])</f>
        <v>136.91576086956522</v>
      </c>
      <c r="T274" s="4">
        <v>136.91576086956522</v>
      </c>
      <c r="U274" s="4">
        <v>0</v>
      </c>
      <c r="V274" s="4">
        <v>0</v>
      </c>
      <c r="W2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21.307065217391305</v>
      </c>
      <c r="X274" s="4">
        <v>3.3614130434782608</v>
      </c>
      <c r="Y274" s="4">
        <v>0</v>
      </c>
      <c r="Z274" s="4">
        <v>0</v>
      </c>
      <c r="AA274" s="4">
        <v>7.9483695652173916</v>
      </c>
      <c r="AB274" s="4">
        <v>0</v>
      </c>
      <c r="AC274" s="4">
        <v>9.9972826086956523</v>
      </c>
      <c r="AD274" s="4">
        <v>0</v>
      </c>
      <c r="AE274" s="4">
        <v>0</v>
      </c>
      <c r="AF274" s="1">
        <v>445135</v>
      </c>
      <c r="AG274" s="1">
        <v>4</v>
      </c>
      <c r="AH274"/>
    </row>
    <row r="275" spans="1:34" x14ac:dyDescent="0.25">
      <c r="A275" t="s">
        <v>352</v>
      </c>
      <c r="B275" t="s">
        <v>38</v>
      </c>
      <c r="C275" t="s">
        <v>526</v>
      </c>
      <c r="D275" t="s">
        <v>414</v>
      </c>
      <c r="E275" s="4">
        <v>72.576086956521735</v>
      </c>
      <c r="F275" s="4">
        <f>Nurse[[#This Row],[Total Nurse Staff Hours]]/Nurse[[#This Row],[MDS Census]]</f>
        <v>3.0348959113374274</v>
      </c>
      <c r="G275" s="4">
        <f>Nurse[[#This Row],[Total Direct Care Staff Hours]]/Nurse[[#This Row],[MDS Census]]</f>
        <v>2.914856971693875</v>
      </c>
      <c r="H275" s="4">
        <f>Nurse[[#This Row],[Total RN Hours (w/ Admin, DON)]]/Nurse[[#This Row],[MDS Census]]</f>
        <v>0.35011981428785383</v>
      </c>
      <c r="I275" s="4">
        <f>Nurse[[#This Row],[RN Hours (excl. Admin, DON)]]/Nurse[[#This Row],[MDS Census]]</f>
        <v>0.23008087464430133</v>
      </c>
      <c r="J275" s="4">
        <f>SUM(Nurse[[#This Row],[RN Hours (excl. Admin, DON)]],Nurse[[#This Row],[RN Admin Hours]],Nurse[[#This Row],[RN DON Hours]],Nurse[[#This Row],[LPN Hours (excl. Admin)]],Nurse[[#This Row],[LPN Admin Hours]],Nurse[[#This Row],[CNA Hours]],Nurse[[#This Row],[NA TR Hours]],Nurse[[#This Row],[Med Aide/Tech Hours]])</f>
        <v>220.2608695652174</v>
      </c>
      <c r="K275" s="4">
        <f>SUM(Nurse[[#This Row],[RN Hours (excl. Admin, DON)]],Nurse[[#This Row],[LPN Hours (excl. Admin)]],Nurse[[#This Row],[CNA Hours]],Nurse[[#This Row],[NA TR Hours]],Nurse[[#This Row],[Med Aide/Tech Hours]])</f>
        <v>211.54891304347828</v>
      </c>
      <c r="L275" s="4">
        <f>SUM(Nurse[[#This Row],[RN Hours (excl. Admin, DON)]],Nurse[[#This Row],[RN Admin Hours]],Nurse[[#This Row],[RN DON Hours]])</f>
        <v>25.41032608695652</v>
      </c>
      <c r="M275" s="4">
        <v>16.698369565217391</v>
      </c>
      <c r="N275" s="4">
        <v>5.4076086956521738</v>
      </c>
      <c r="O275" s="4">
        <v>3.3043478260869565</v>
      </c>
      <c r="P275" s="4">
        <f>SUM(Nurse[[#This Row],[LPN Hours (excl. Admin)]],Nurse[[#This Row],[LPN Admin Hours]])</f>
        <v>62.089673913043477</v>
      </c>
      <c r="Q275" s="4">
        <v>62.089673913043477</v>
      </c>
      <c r="R275" s="4">
        <v>0</v>
      </c>
      <c r="S275" s="4">
        <f>SUM(Nurse[[#This Row],[CNA Hours]],Nurse[[#This Row],[NA TR Hours]],Nurse[[#This Row],[Med Aide/Tech Hours]])</f>
        <v>132.7608695652174</v>
      </c>
      <c r="T275" s="4">
        <v>132.7608695652174</v>
      </c>
      <c r="U275" s="4">
        <v>0</v>
      </c>
      <c r="V275" s="4">
        <v>0</v>
      </c>
      <c r="W2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71.263586956521735</v>
      </c>
      <c r="X275" s="4">
        <v>5.4510869565217392</v>
      </c>
      <c r="Y275" s="4">
        <v>0</v>
      </c>
      <c r="Z275" s="4">
        <v>0</v>
      </c>
      <c r="AA275" s="4">
        <v>14.125</v>
      </c>
      <c r="AB275" s="4">
        <v>0</v>
      </c>
      <c r="AC275" s="4">
        <v>51.6875</v>
      </c>
      <c r="AD275" s="4">
        <v>0</v>
      </c>
      <c r="AE275" s="4">
        <v>0</v>
      </c>
      <c r="AF275" s="1">
        <v>445124</v>
      </c>
      <c r="AG275" s="1">
        <v>4</v>
      </c>
      <c r="AH275"/>
    </row>
    <row r="276" spans="1:34" x14ac:dyDescent="0.25">
      <c r="A276" t="s">
        <v>352</v>
      </c>
      <c r="B276" t="s">
        <v>263</v>
      </c>
      <c r="C276" t="s">
        <v>532</v>
      </c>
      <c r="D276" t="s">
        <v>371</v>
      </c>
      <c r="E276" s="4">
        <v>66.195652173913047</v>
      </c>
      <c r="F276" s="4">
        <f>Nurse[[#This Row],[Total Nurse Staff Hours]]/Nurse[[#This Row],[MDS Census]]</f>
        <v>3.128817733990148</v>
      </c>
      <c r="G276" s="4">
        <f>Nurse[[#This Row],[Total Direct Care Staff Hours]]/Nurse[[#This Row],[MDS Census]]</f>
        <v>2.8522577996715928</v>
      </c>
      <c r="H276" s="4">
        <f>Nurse[[#This Row],[Total RN Hours (w/ Admin, DON)]]/Nurse[[#This Row],[MDS Census]]</f>
        <v>0.3786124794745484</v>
      </c>
      <c r="I276" s="4">
        <f>Nurse[[#This Row],[RN Hours (excl. Admin, DON)]]/Nurse[[#This Row],[MDS Census]]</f>
        <v>0.19515599343185547</v>
      </c>
      <c r="J276" s="4">
        <f>SUM(Nurse[[#This Row],[RN Hours (excl. Admin, DON)]],Nurse[[#This Row],[RN Admin Hours]],Nurse[[#This Row],[RN DON Hours]],Nurse[[#This Row],[LPN Hours (excl. Admin)]],Nurse[[#This Row],[LPN Admin Hours]],Nurse[[#This Row],[CNA Hours]],Nurse[[#This Row],[NA TR Hours]],Nurse[[#This Row],[Med Aide/Tech Hours]])</f>
        <v>207.11413043478262</v>
      </c>
      <c r="K276" s="4">
        <f>SUM(Nurse[[#This Row],[RN Hours (excl. Admin, DON)]],Nurse[[#This Row],[LPN Hours (excl. Admin)]],Nurse[[#This Row],[CNA Hours]],Nurse[[#This Row],[NA TR Hours]],Nurse[[#This Row],[Med Aide/Tech Hours]])</f>
        <v>188.80706521739131</v>
      </c>
      <c r="L276" s="4">
        <f>SUM(Nurse[[#This Row],[RN Hours (excl. Admin, DON)]],Nurse[[#This Row],[RN Admin Hours]],Nurse[[#This Row],[RN DON Hours]])</f>
        <v>25.0625</v>
      </c>
      <c r="M276" s="4">
        <v>12.918478260869565</v>
      </c>
      <c r="N276" s="4">
        <v>6.1657608695652177</v>
      </c>
      <c r="O276" s="4">
        <v>5.9782608695652177</v>
      </c>
      <c r="P276" s="4">
        <f>SUM(Nurse[[#This Row],[LPN Hours (excl. Admin)]],Nurse[[#This Row],[LPN Admin Hours]])</f>
        <v>67.567934782608702</v>
      </c>
      <c r="Q276" s="4">
        <v>61.404891304347828</v>
      </c>
      <c r="R276" s="4">
        <v>6.1630434782608692</v>
      </c>
      <c r="S276" s="4">
        <f>SUM(Nurse[[#This Row],[CNA Hours]],Nurse[[#This Row],[NA TR Hours]],Nurse[[#This Row],[Med Aide/Tech Hours]])</f>
        <v>114.48369565217391</v>
      </c>
      <c r="T276" s="4">
        <v>114.48369565217391</v>
      </c>
      <c r="U276" s="4">
        <v>0</v>
      </c>
      <c r="V276" s="4">
        <v>0</v>
      </c>
      <c r="W2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8.2771739130434785</v>
      </c>
      <c r="X276" s="4">
        <v>0</v>
      </c>
      <c r="Y276" s="4">
        <v>0</v>
      </c>
      <c r="Z276" s="4">
        <v>0</v>
      </c>
      <c r="AA276" s="4">
        <v>2.3451086956521738</v>
      </c>
      <c r="AB276" s="4">
        <v>0</v>
      </c>
      <c r="AC276" s="4">
        <v>5.9320652173913047</v>
      </c>
      <c r="AD276" s="4">
        <v>0</v>
      </c>
      <c r="AE276" s="4">
        <v>0</v>
      </c>
      <c r="AF276" s="1">
        <v>445487</v>
      </c>
      <c r="AG276" s="1">
        <v>4</v>
      </c>
      <c r="AH276"/>
    </row>
    <row r="277" spans="1:34" x14ac:dyDescent="0.25">
      <c r="A277" t="s">
        <v>352</v>
      </c>
      <c r="B277" t="s">
        <v>194</v>
      </c>
      <c r="C277" t="s">
        <v>590</v>
      </c>
      <c r="D277" t="s">
        <v>418</v>
      </c>
      <c r="E277" s="4">
        <v>68.554347826086953</v>
      </c>
      <c r="F277" s="4">
        <f>Nurse[[#This Row],[Total Nurse Staff Hours]]/Nurse[[#This Row],[MDS Census]]</f>
        <v>3.0210480418582528</v>
      </c>
      <c r="G277" s="4">
        <f>Nurse[[#This Row],[Total Direct Care Staff Hours]]/Nurse[[#This Row],[MDS Census]]</f>
        <v>2.8696289836689393</v>
      </c>
      <c r="H277" s="4">
        <f>Nurse[[#This Row],[Total RN Hours (w/ Admin, DON)]]/Nurse[[#This Row],[MDS Census]]</f>
        <v>0.40677025527192012</v>
      </c>
      <c r="I277" s="4">
        <f>Nurse[[#This Row],[RN Hours (excl. Admin, DON)]]/Nurse[[#This Row],[MDS Census]]</f>
        <v>0.3318534961154273</v>
      </c>
      <c r="J277" s="4">
        <f>SUM(Nurse[[#This Row],[RN Hours (excl. Admin, DON)]],Nurse[[#This Row],[RN Admin Hours]],Nurse[[#This Row],[RN DON Hours]],Nurse[[#This Row],[LPN Hours (excl. Admin)]],Nurse[[#This Row],[LPN Admin Hours]],Nurse[[#This Row],[CNA Hours]],Nurse[[#This Row],[NA TR Hours]],Nurse[[#This Row],[Med Aide/Tech Hours]])</f>
        <v>207.10597826086956</v>
      </c>
      <c r="K277" s="4">
        <f>SUM(Nurse[[#This Row],[RN Hours (excl. Admin, DON)]],Nurse[[#This Row],[LPN Hours (excl. Admin)]],Nurse[[#This Row],[CNA Hours]],Nurse[[#This Row],[NA TR Hours]],Nurse[[#This Row],[Med Aide/Tech Hours]])</f>
        <v>196.72554347826087</v>
      </c>
      <c r="L277" s="4">
        <f>SUM(Nurse[[#This Row],[RN Hours (excl. Admin, DON)]],Nurse[[#This Row],[RN Admin Hours]],Nurse[[#This Row],[RN DON Hours]])</f>
        <v>27.885869565217391</v>
      </c>
      <c r="M277" s="4">
        <v>22.75</v>
      </c>
      <c r="N277" s="4">
        <v>0</v>
      </c>
      <c r="O277" s="4">
        <v>5.1358695652173916</v>
      </c>
      <c r="P277" s="4">
        <f>SUM(Nurse[[#This Row],[LPN Hours (excl. Admin)]],Nurse[[#This Row],[LPN Admin Hours]])</f>
        <v>61.182065217391305</v>
      </c>
      <c r="Q277" s="4">
        <v>55.9375</v>
      </c>
      <c r="R277" s="4">
        <v>5.2445652173913047</v>
      </c>
      <c r="S277" s="4">
        <f>SUM(Nurse[[#This Row],[CNA Hours]],Nurse[[#This Row],[NA TR Hours]],Nurse[[#This Row],[Med Aide/Tech Hours]])</f>
        <v>118.03804347826087</v>
      </c>
      <c r="T277" s="4">
        <v>118.03804347826087</v>
      </c>
      <c r="U277" s="4">
        <v>0</v>
      </c>
      <c r="V277" s="4">
        <v>0</v>
      </c>
      <c r="W2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7" s="4">
        <v>0</v>
      </c>
      <c r="Y277" s="4">
        <v>0</v>
      </c>
      <c r="Z277" s="4">
        <v>0</v>
      </c>
      <c r="AA277" s="4">
        <v>0</v>
      </c>
      <c r="AB277" s="4">
        <v>0</v>
      </c>
      <c r="AC277" s="4">
        <v>0</v>
      </c>
      <c r="AD277" s="4">
        <v>0</v>
      </c>
      <c r="AE277" s="4">
        <v>0</v>
      </c>
      <c r="AF277" s="1">
        <v>445396</v>
      </c>
      <c r="AG277" s="1">
        <v>4</v>
      </c>
      <c r="AH277"/>
    </row>
    <row r="278" spans="1:34" x14ac:dyDescent="0.25">
      <c r="A278" t="s">
        <v>352</v>
      </c>
      <c r="B278" t="s">
        <v>49</v>
      </c>
      <c r="C278" t="s">
        <v>479</v>
      </c>
      <c r="D278" t="s">
        <v>420</v>
      </c>
      <c r="E278" s="4">
        <v>42.043478260869563</v>
      </c>
      <c r="F278" s="4">
        <f>Nurse[[#This Row],[Total Nurse Staff Hours]]/Nurse[[#This Row],[MDS Census]]</f>
        <v>4.0416235780765257</v>
      </c>
      <c r="G278" s="4">
        <f>Nurse[[#This Row],[Total Direct Care Staff Hours]]/Nurse[[#This Row],[MDS Census]]</f>
        <v>3.7275077559462253</v>
      </c>
      <c r="H278" s="4">
        <f>Nurse[[#This Row],[Total RN Hours (w/ Admin, DON)]]/Nurse[[#This Row],[MDS Census]]</f>
        <v>0.76085832471561532</v>
      </c>
      <c r="I278" s="4">
        <f>Nurse[[#This Row],[RN Hours (excl. Admin, DON)]]/Nurse[[#This Row],[MDS Census]]</f>
        <v>0.50219751809720792</v>
      </c>
      <c r="J278" s="4">
        <f>SUM(Nurse[[#This Row],[RN Hours (excl. Admin, DON)]],Nurse[[#This Row],[RN Admin Hours]],Nurse[[#This Row],[RN DON Hours]],Nurse[[#This Row],[LPN Hours (excl. Admin)]],Nurse[[#This Row],[LPN Admin Hours]],Nurse[[#This Row],[CNA Hours]],Nurse[[#This Row],[NA TR Hours]],Nurse[[#This Row],[Med Aide/Tech Hours]])</f>
        <v>169.92391304347825</v>
      </c>
      <c r="K278" s="4">
        <f>SUM(Nurse[[#This Row],[RN Hours (excl. Admin, DON)]],Nurse[[#This Row],[LPN Hours (excl. Admin)]],Nurse[[#This Row],[CNA Hours]],Nurse[[#This Row],[NA TR Hours]],Nurse[[#This Row],[Med Aide/Tech Hours]])</f>
        <v>156.71739130434781</v>
      </c>
      <c r="L278" s="4">
        <f>SUM(Nurse[[#This Row],[RN Hours (excl. Admin, DON)]],Nurse[[#This Row],[RN Admin Hours]],Nurse[[#This Row],[RN DON Hours]])</f>
        <v>31.989130434782609</v>
      </c>
      <c r="M278" s="4">
        <v>21.114130434782609</v>
      </c>
      <c r="N278" s="4">
        <v>5.7065217391304346</v>
      </c>
      <c r="O278" s="4">
        <v>5.1684782608695654</v>
      </c>
      <c r="P278" s="4">
        <f>SUM(Nurse[[#This Row],[LPN Hours (excl. Admin)]],Nurse[[#This Row],[LPN Admin Hours]])</f>
        <v>36.051630434782609</v>
      </c>
      <c r="Q278" s="4">
        <v>33.720108695652172</v>
      </c>
      <c r="R278" s="4">
        <v>2.3315217391304346</v>
      </c>
      <c r="S278" s="4">
        <f>SUM(Nurse[[#This Row],[CNA Hours]],Nurse[[#This Row],[NA TR Hours]],Nurse[[#This Row],[Med Aide/Tech Hours]])</f>
        <v>101.88315217391305</v>
      </c>
      <c r="T278" s="4">
        <v>101.88315217391305</v>
      </c>
      <c r="U278" s="4">
        <v>0</v>
      </c>
      <c r="V278" s="4">
        <v>0</v>
      </c>
      <c r="W2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85.790760869565219</v>
      </c>
      <c r="X278" s="4">
        <v>6.5163043478260869</v>
      </c>
      <c r="Y278" s="4">
        <v>0</v>
      </c>
      <c r="Z278" s="4">
        <v>0</v>
      </c>
      <c r="AA278" s="4">
        <v>28.508152173913043</v>
      </c>
      <c r="AB278" s="4">
        <v>0</v>
      </c>
      <c r="AC278" s="4">
        <v>50.766304347826086</v>
      </c>
      <c r="AD278" s="4">
        <v>0</v>
      </c>
      <c r="AE278" s="4">
        <v>0</v>
      </c>
      <c r="AF278" s="1">
        <v>445137</v>
      </c>
      <c r="AG278" s="1">
        <v>4</v>
      </c>
      <c r="AH278"/>
    </row>
    <row r="279" spans="1:34" x14ac:dyDescent="0.25">
      <c r="A279" t="s">
        <v>352</v>
      </c>
      <c r="B279" t="s">
        <v>69</v>
      </c>
      <c r="C279" t="s">
        <v>502</v>
      </c>
      <c r="D279" t="s">
        <v>429</v>
      </c>
      <c r="E279" s="4">
        <v>61.630434782608695</v>
      </c>
      <c r="F279" s="4">
        <f>Nurse[[#This Row],[Total Nurse Staff Hours]]/Nurse[[#This Row],[MDS Census]]</f>
        <v>3.3611111111111107</v>
      </c>
      <c r="G279" s="4">
        <f>Nurse[[#This Row],[Total Direct Care Staff Hours]]/Nurse[[#This Row],[MDS Census]]</f>
        <v>3.1373015873015873</v>
      </c>
      <c r="H279" s="4">
        <f>Nurse[[#This Row],[Total RN Hours (w/ Admin, DON)]]/Nurse[[#This Row],[MDS Census]]</f>
        <v>0.33694885361552029</v>
      </c>
      <c r="I279" s="4">
        <f>Nurse[[#This Row],[RN Hours (excl. Admin, DON)]]/Nurse[[#This Row],[MDS Census]]</f>
        <v>0.19819223985890652</v>
      </c>
      <c r="J279" s="4">
        <f>SUM(Nurse[[#This Row],[RN Hours (excl. Admin, DON)]],Nurse[[#This Row],[RN Admin Hours]],Nurse[[#This Row],[RN DON Hours]],Nurse[[#This Row],[LPN Hours (excl. Admin)]],Nurse[[#This Row],[LPN Admin Hours]],Nurse[[#This Row],[CNA Hours]],Nurse[[#This Row],[NA TR Hours]],Nurse[[#This Row],[Med Aide/Tech Hours]])</f>
        <v>207.14673913043475</v>
      </c>
      <c r="K279" s="4">
        <f>SUM(Nurse[[#This Row],[RN Hours (excl. Admin, DON)]],Nurse[[#This Row],[LPN Hours (excl. Admin)]],Nurse[[#This Row],[CNA Hours]],Nurse[[#This Row],[NA TR Hours]],Nurse[[#This Row],[Med Aide/Tech Hours]])</f>
        <v>193.35326086956522</v>
      </c>
      <c r="L279" s="4">
        <f>SUM(Nurse[[#This Row],[RN Hours (excl. Admin, DON)]],Nurse[[#This Row],[RN Admin Hours]],Nurse[[#This Row],[RN DON Hours]])</f>
        <v>20.766304347826086</v>
      </c>
      <c r="M279" s="4">
        <v>12.214673913043478</v>
      </c>
      <c r="N279" s="4">
        <v>3.839673913043478</v>
      </c>
      <c r="O279" s="4">
        <v>4.7119565217391308</v>
      </c>
      <c r="P279" s="4">
        <f>SUM(Nurse[[#This Row],[LPN Hours (excl. Admin)]],Nurse[[#This Row],[LPN Admin Hours]])</f>
        <v>77.358695652173907</v>
      </c>
      <c r="Q279" s="4">
        <v>72.116847826086953</v>
      </c>
      <c r="R279" s="4">
        <v>5.2418478260869561</v>
      </c>
      <c r="S279" s="4">
        <f>SUM(Nurse[[#This Row],[CNA Hours]],Nurse[[#This Row],[NA TR Hours]],Nurse[[#This Row],[Med Aide/Tech Hours]])</f>
        <v>109.02173913043478</v>
      </c>
      <c r="T279" s="4">
        <v>109.02173913043478</v>
      </c>
      <c r="U279" s="4">
        <v>0</v>
      </c>
      <c r="V279" s="4">
        <v>0</v>
      </c>
      <c r="W2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88.130434782608688</v>
      </c>
      <c r="X279" s="4">
        <v>2.1739130434782608E-2</v>
      </c>
      <c r="Y279" s="4">
        <v>0</v>
      </c>
      <c r="Z279" s="4">
        <v>0</v>
      </c>
      <c r="AA279" s="4">
        <v>39.758152173913047</v>
      </c>
      <c r="AB279" s="4">
        <v>0</v>
      </c>
      <c r="AC279" s="4">
        <v>48.350543478260867</v>
      </c>
      <c r="AD279" s="4">
        <v>0</v>
      </c>
      <c r="AE279" s="4">
        <v>0</v>
      </c>
      <c r="AF279" s="1">
        <v>445171</v>
      </c>
      <c r="AG279" s="1">
        <v>4</v>
      </c>
      <c r="AH279"/>
    </row>
    <row r="280" spans="1:34" x14ac:dyDescent="0.25">
      <c r="A280" t="s">
        <v>352</v>
      </c>
      <c r="B280" t="s">
        <v>276</v>
      </c>
      <c r="C280" t="s">
        <v>484</v>
      </c>
      <c r="D280" t="s">
        <v>425</v>
      </c>
      <c r="E280" s="4">
        <v>76.565217391304344</v>
      </c>
      <c r="F280" s="4">
        <f>Nurse[[#This Row],[Total Nurse Staff Hours]]/Nurse[[#This Row],[MDS Census]]</f>
        <v>3.0425056785917093</v>
      </c>
      <c r="G280" s="4">
        <f>Nurse[[#This Row],[Total Direct Care Staff Hours]]/Nurse[[#This Row],[MDS Census]]</f>
        <v>2.8027271436683705</v>
      </c>
      <c r="H280" s="4">
        <f>Nurse[[#This Row],[Total RN Hours (w/ Admin, DON)]]/Nurse[[#This Row],[MDS Census]]</f>
        <v>0.47483106189664964</v>
      </c>
      <c r="I280" s="4">
        <f>Nurse[[#This Row],[RN Hours (excl. Admin, DON)]]/Nurse[[#This Row],[MDS Census]]</f>
        <v>0.36200454287336742</v>
      </c>
      <c r="J280" s="4">
        <f>SUM(Nurse[[#This Row],[RN Hours (excl. Admin, DON)]],Nurse[[#This Row],[RN Admin Hours]],Nurse[[#This Row],[RN DON Hours]],Nurse[[#This Row],[LPN Hours (excl. Admin)]],Nurse[[#This Row],[LPN Admin Hours]],Nurse[[#This Row],[CNA Hours]],Nurse[[#This Row],[NA TR Hours]],Nurse[[#This Row],[Med Aide/Tech Hours]])</f>
        <v>232.95010869565218</v>
      </c>
      <c r="K280" s="4">
        <f>SUM(Nurse[[#This Row],[RN Hours (excl. Admin, DON)]],Nurse[[#This Row],[LPN Hours (excl. Admin)]],Nurse[[#This Row],[CNA Hours]],Nurse[[#This Row],[NA TR Hours]],Nurse[[#This Row],[Med Aide/Tech Hours]])</f>
        <v>214.59141304347827</v>
      </c>
      <c r="L280" s="4">
        <f>SUM(Nurse[[#This Row],[RN Hours (excl. Admin, DON)]],Nurse[[#This Row],[RN Admin Hours]],Nurse[[#This Row],[RN DON Hours]])</f>
        <v>36.35554347826087</v>
      </c>
      <c r="M280" s="4">
        <v>27.716956521739132</v>
      </c>
      <c r="N280" s="4">
        <v>2.464673913043478</v>
      </c>
      <c r="O280" s="4">
        <v>6.1739130434782608</v>
      </c>
      <c r="P280" s="4">
        <f>SUM(Nurse[[#This Row],[LPN Hours (excl. Admin)]],Nurse[[#This Row],[LPN Admin Hours]])</f>
        <v>70.173043478260865</v>
      </c>
      <c r="Q280" s="4">
        <v>60.452934782608693</v>
      </c>
      <c r="R280" s="4">
        <v>9.7201086956521738</v>
      </c>
      <c r="S280" s="4">
        <f>SUM(Nurse[[#This Row],[CNA Hours]],Nurse[[#This Row],[NA TR Hours]],Nurse[[#This Row],[Med Aide/Tech Hours]])</f>
        <v>126.42152173913044</v>
      </c>
      <c r="T280" s="4">
        <v>126.42152173913044</v>
      </c>
      <c r="U280" s="4">
        <v>0</v>
      </c>
      <c r="V280" s="4">
        <v>0</v>
      </c>
      <c r="W2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116.70554347826086</v>
      </c>
      <c r="X280" s="4">
        <v>20.763152173913038</v>
      </c>
      <c r="Y280" s="4">
        <v>0</v>
      </c>
      <c r="Z280" s="4">
        <v>0</v>
      </c>
      <c r="AA280" s="4">
        <v>22.439347826086959</v>
      </c>
      <c r="AB280" s="4">
        <v>0</v>
      </c>
      <c r="AC280" s="4">
        <v>73.503043478260864</v>
      </c>
      <c r="AD280" s="4">
        <v>0</v>
      </c>
      <c r="AE280" s="4">
        <v>0</v>
      </c>
      <c r="AF280" s="1">
        <v>445502</v>
      </c>
      <c r="AG280" s="1">
        <v>4</v>
      </c>
      <c r="AH280"/>
    </row>
    <row r="281" spans="1:34" x14ac:dyDescent="0.25">
      <c r="A281" t="s">
        <v>352</v>
      </c>
      <c r="B281" t="s">
        <v>256</v>
      </c>
      <c r="C281" t="s">
        <v>479</v>
      </c>
      <c r="D281" t="s">
        <v>420</v>
      </c>
      <c r="E281" s="4">
        <v>37.271739130434781</v>
      </c>
      <c r="F281" s="4">
        <f>Nurse[[#This Row],[Total Nurse Staff Hours]]/Nurse[[#This Row],[MDS Census]]</f>
        <v>4.3391659375911349</v>
      </c>
      <c r="G281" s="4">
        <f>Nurse[[#This Row],[Total Direct Care Staff Hours]]/Nurse[[#This Row],[MDS Census]]</f>
        <v>3.8907844852726745</v>
      </c>
      <c r="H281" s="4">
        <f>Nurse[[#This Row],[Total RN Hours (w/ Admin, DON)]]/Nurse[[#This Row],[MDS Census]]</f>
        <v>0.49912510936132987</v>
      </c>
      <c r="I281" s="4">
        <f>Nurse[[#This Row],[RN Hours (excl. Admin, DON)]]/Nurse[[#This Row],[MDS Census]]</f>
        <v>0.19539224263633712</v>
      </c>
      <c r="J281" s="4">
        <f>SUM(Nurse[[#This Row],[RN Hours (excl. Admin, DON)]],Nurse[[#This Row],[RN Admin Hours]],Nurse[[#This Row],[RN DON Hours]],Nurse[[#This Row],[LPN Hours (excl. Admin)]],Nurse[[#This Row],[LPN Admin Hours]],Nurse[[#This Row],[CNA Hours]],Nurse[[#This Row],[NA TR Hours]],Nurse[[#This Row],[Med Aide/Tech Hours]])</f>
        <v>161.72826086956522</v>
      </c>
      <c r="K281" s="4">
        <f>SUM(Nurse[[#This Row],[RN Hours (excl. Admin, DON)]],Nurse[[#This Row],[LPN Hours (excl. Admin)]],Nurse[[#This Row],[CNA Hours]],Nurse[[#This Row],[NA TR Hours]],Nurse[[#This Row],[Med Aide/Tech Hours]])</f>
        <v>145.01630434782609</v>
      </c>
      <c r="L281" s="4">
        <f>SUM(Nurse[[#This Row],[RN Hours (excl. Admin, DON)]],Nurse[[#This Row],[RN Admin Hours]],Nurse[[#This Row],[RN DON Hours]])</f>
        <v>18.603260869565219</v>
      </c>
      <c r="M281" s="4">
        <v>7.2826086956521738</v>
      </c>
      <c r="N281" s="4">
        <v>5.5815217391304346</v>
      </c>
      <c r="O281" s="4">
        <v>5.7391304347826084</v>
      </c>
      <c r="P281" s="4">
        <f>SUM(Nurse[[#This Row],[LPN Hours (excl. Admin)]],Nurse[[#This Row],[LPN Admin Hours]])</f>
        <v>55.605978260869563</v>
      </c>
      <c r="Q281" s="4">
        <v>50.214673913043477</v>
      </c>
      <c r="R281" s="4">
        <v>5.3913043478260869</v>
      </c>
      <c r="S281" s="4">
        <f>SUM(Nurse[[#This Row],[CNA Hours]],Nurse[[#This Row],[NA TR Hours]],Nurse[[#This Row],[Med Aide/Tech Hours]])</f>
        <v>87.519021739130437</v>
      </c>
      <c r="T281" s="4">
        <v>87.519021739130437</v>
      </c>
      <c r="U281" s="4">
        <v>0</v>
      </c>
      <c r="V281" s="4">
        <v>0</v>
      </c>
      <c r="W2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28.627717391304351</v>
      </c>
      <c r="X281" s="4">
        <v>0</v>
      </c>
      <c r="Y281" s="4">
        <v>0</v>
      </c>
      <c r="Z281" s="4">
        <v>0</v>
      </c>
      <c r="AA281" s="4">
        <v>8.5217391304347831</v>
      </c>
      <c r="AB281" s="4">
        <v>0</v>
      </c>
      <c r="AC281" s="4">
        <v>20.105978260869566</v>
      </c>
      <c r="AD281" s="4">
        <v>0</v>
      </c>
      <c r="AE281" s="4">
        <v>0</v>
      </c>
      <c r="AF281" s="1">
        <v>445480</v>
      </c>
      <c r="AG281" s="1">
        <v>4</v>
      </c>
      <c r="AH281"/>
    </row>
    <row r="282" spans="1:34" x14ac:dyDescent="0.25">
      <c r="A282" t="s">
        <v>352</v>
      </c>
      <c r="B282" t="s">
        <v>50</v>
      </c>
      <c r="C282" t="s">
        <v>477</v>
      </c>
      <c r="D282" t="s">
        <v>436</v>
      </c>
      <c r="E282" s="4">
        <v>41.902173913043477</v>
      </c>
      <c r="F282" s="4">
        <f>Nurse[[#This Row],[Total Nurse Staff Hours]]/Nurse[[#This Row],[MDS Census]]</f>
        <v>3.8738651102464332</v>
      </c>
      <c r="G282" s="4">
        <f>Nurse[[#This Row],[Total Direct Care Staff Hours]]/Nurse[[#This Row],[MDS Census]]</f>
        <v>3.4981841763942931</v>
      </c>
      <c r="H282" s="4">
        <f>Nurse[[#This Row],[Total RN Hours (w/ Admin, DON)]]/Nurse[[#This Row],[MDS Census]]</f>
        <v>0.66997405966277568</v>
      </c>
      <c r="I282" s="4">
        <f>Nurse[[#This Row],[RN Hours (excl. Admin, DON)]]/Nurse[[#This Row],[MDS Census]]</f>
        <v>0.30012970168612191</v>
      </c>
      <c r="J282" s="4">
        <f>SUM(Nurse[[#This Row],[RN Hours (excl. Admin, DON)]],Nurse[[#This Row],[RN Admin Hours]],Nurse[[#This Row],[RN DON Hours]],Nurse[[#This Row],[LPN Hours (excl. Admin)]],Nurse[[#This Row],[LPN Admin Hours]],Nurse[[#This Row],[CNA Hours]],Nurse[[#This Row],[NA TR Hours]],Nurse[[#This Row],[Med Aide/Tech Hours]])</f>
        <v>162.32336956521738</v>
      </c>
      <c r="K282" s="4">
        <f>SUM(Nurse[[#This Row],[RN Hours (excl. Admin, DON)]],Nurse[[#This Row],[LPN Hours (excl. Admin)]],Nurse[[#This Row],[CNA Hours]],Nurse[[#This Row],[NA TR Hours]],Nurse[[#This Row],[Med Aide/Tech Hours]])</f>
        <v>146.58152173913044</v>
      </c>
      <c r="L282" s="4">
        <f>SUM(Nurse[[#This Row],[RN Hours (excl. Admin, DON)]],Nurse[[#This Row],[RN Admin Hours]],Nurse[[#This Row],[RN DON Hours]])</f>
        <v>28.073369565217391</v>
      </c>
      <c r="M282" s="4">
        <v>12.576086956521738</v>
      </c>
      <c r="N282" s="4">
        <v>9.1603260869565215</v>
      </c>
      <c r="O282" s="4">
        <v>6.3369565217391308</v>
      </c>
      <c r="P282" s="4">
        <f>SUM(Nurse[[#This Row],[LPN Hours (excl. Admin)]],Nurse[[#This Row],[LPN Admin Hours]])</f>
        <v>49.578804347826086</v>
      </c>
      <c r="Q282" s="4">
        <v>49.334239130434781</v>
      </c>
      <c r="R282" s="4">
        <v>0.24456521739130435</v>
      </c>
      <c r="S282" s="4">
        <f>SUM(Nurse[[#This Row],[CNA Hours]],Nurse[[#This Row],[NA TR Hours]],Nurse[[#This Row],[Med Aide/Tech Hours]])</f>
        <v>84.671195652173907</v>
      </c>
      <c r="T282" s="4">
        <v>84.671195652173907</v>
      </c>
      <c r="U282" s="4">
        <v>0</v>
      </c>
      <c r="V282" s="4">
        <v>0</v>
      </c>
      <c r="W2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4.4619565217391308</v>
      </c>
      <c r="X282" s="4">
        <v>0</v>
      </c>
      <c r="Y282" s="4">
        <v>0</v>
      </c>
      <c r="Z282" s="4">
        <v>0</v>
      </c>
      <c r="AA282" s="4">
        <v>4.4619565217391308</v>
      </c>
      <c r="AB282" s="4">
        <v>0</v>
      </c>
      <c r="AC282" s="4">
        <v>0</v>
      </c>
      <c r="AD282" s="4">
        <v>0</v>
      </c>
      <c r="AE282" s="4">
        <v>0</v>
      </c>
      <c r="AF282" s="1">
        <v>445138</v>
      </c>
      <c r="AG282" s="1">
        <v>4</v>
      </c>
      <c r="AH282"/>
    </row>
    <row r="283" spans="1:34" x14ac:dyDescent="0.25">
      <c r="A283" t="s">
        <v>352</v>
      </c>
      <c r="B283" t="s">
        <v>55</v>
      </c>
      <c r="C283" t="s">
        <v>505</v>
      </c>
      <c r="D283" t="s">
        <v>361</v>
      </c>
      <c r="E283" s="4">
        <v>61.445652173913047</v>
      </c>
      <c r="F283" s="4">
        <f>Nurse[[#This Row],[Total Nurse Staff Hours]]/Nurse[[#This Row],[MDS Census]]</f>
        <v>3.9012913497258088</v>
      </c>
      <c r="G283" s="4">
        <f>Nurse[[#This Row],[Total Direct Care Staff Hours]]/Nurse[[#This Row],[MDS Census]]</f>
        <v>3.6126835308685652</v>
      </c>
      <c r="H283" s="4">
        <f>Nurse[[#This Row],[Total RN Hours (w/ Admin, DON)]]/Nurse[[#This Row],[MDS Census]]</f>
        <v>0.33101892800283034</v>
      </c>
      <c r="I283" s="4">
        <f>Nurse[[#This Row],[RN Hours (excl. Admin, DON)]]/Nurse[[#This Row],[MDS Census]]</f>
        <v>0.24893861666371836</v>
      </c>
      <c r="J283" s="4">
        <f>SUM(Nurse[[#This Row],[RN Hours (excl. Admin, DON)]],Nurse[[#This Row],[RN Admin Hours]],Nurse[[#This Row],[RN DON Hours]],Nurse[[#This Row],[LPN Hours (excl. Admin)]],Nurse[[#This Row],[LPN Admin Hours]],Nurse[[#This Row],[CNA Hours]],Nurse[[#This Row],[NA TR Hours]],Nurse[[#This Row],[Med Aide/Tech Hours]])</f>
        <v>239.71739130434781</v>
      </c>
      <c r="K283" s="4">
        <f>SUM(Nurse[[#This Row],[RN Hours (excl. Admin, DON)]],Nurse[[#This Row],[LPN Hours (excl. Admin)]],Nurse[[#This Row],[CNA Hours]],Nurse[[#This Row],[NA TR Hours]],Nurse[[#This Row],[Med Aide/Tech Hours]])</f>
        <v>221.98369565217391</v>
      </c>
      <c r="L283" s="4">
        <f>SUM(Nurse[[#This Row],[RN Hours (excl. Admin, DON)]],Nurse[[#This Row],[RN Admin Hours]],Nurse[[#This Row],[RN DON Hours]])</f>
        <v>20.339673913043477</v>
      </c>
      <c r="M283" s="4">
        <v>15.296195652173912</v>
      </c>
      <c r="N283" s="4">
        <v>0</v>
      </c>
      <c r="O283" s="4">
        <v>5.0434782608695654</v>
      </c>
      <c r="P283" s="4">
        <f>SUM(Nurse[[#This Row],[LPN Hours (excl. Admin)]],Nurse[[#This Row],[LPN Admin Hours]])</f>
        <v>85.978260869565219</v>
      </c>
      <c r="Q283" s="4">
        <v>73.288043478260875</v>
      </c>
      <c r="R283" s="4">
        <v>12.690217391304348</v>
      </c>
      <c r="S283" s="4">
        <f>SUM(Nurse[[#This Row],[CNA Hours]],Nurse[[#This Row],[NA TR Hours]],Nurse[[#This Row],[Med Aide/Tech Hours]])</f>
        <v>133.39945652173913</v>
      </c>
      <c r="T283" s="4">
        <v>133.39945652173913</v>
      </c>
      <c r="U283" s="4">
        <v>0</v>
      </c>
      <c r="V283" s="4">
        <v>0</v>
      </c>
      <c r="W2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55.926630434782609</v>
      </c>
      <c r="X283" s="4">
        <v>0.87228260869565222</v>
      </c>
      <c r="Y283" s="4">
        <v>0</v>
      </c>
      <c r="Z283" s="4">
        <v>0</v>
      </c>
      <c r="AA283" s="4">
        <v>27.345108695652176</v>
      </c>
      <c r="AB283" s="4">
        <v>0</v>
      </c>
      <c r="AC283" s="4">
        <v>27.709239130434781</v>
      </c>
      <c r="AD283" s="4">
        <v>0</v>
      </c>
      <c r="AE283" s="4">
        <v>0</v>
      </c>
      <c r="AF283" s="1">
        <v>445145</v>
      </c>
      <c r="AG283" s="1">
        <v>4</v>
      </c>
      <c r="AH283"/>
    </row>
    <row r="284" spans="1:34" x14ac:dyDescent="0.25">
      <c r="A284" t="s">
        <v>352</v>
      </c>
      <c r="B284" t="s">
        <v>149</v>
      </c>
      <c r="C284" t="s">
        <v>486</v>
      </c>
      <c r="D284" t="s">
        <v>410</v>
      </c>
      <c r="E284" s="4">
        <v>36.967391304347828</v>
      </c>
      <c r="F284" s="4">
        <f>Nurse[[#This Row],[Total Nurse Staff Hours]]/Nurse[[#This Row],[MDS Census]]</f>
        <v>3.1820141134960314</v>
      </c>
      <c r="G284" s="4">
        <f>Nurse[[#This Row],[Total Direct Care Staff Hours]]/Nurse[[#This Row],[MDS Census]]</f>
        <v>2.7388238753307856</v>
      </c>
      <c r="H284" s="4">
        <f>Nurse[[#This Row],[Total RN Hours (w/ Admin, DON)]]/Nurse[[#This Row],[MDS Census]]</f>
        <v>0.36750955601293739</v>
      </c>
      <c r="I284" s="4">
        <f>Nurse[[#This Row],[RN Hours (excl. Admin, DON)]]/Nurse[[#This Row],[MDS Census]]</f>
        <v>0.23180829167891798</v>
      </c>
      <c r="J284" s="4">
        <f>SUM(Nurse[[#This Row],[RN Hours (excl. Admin, DON)]],Nurse[[#This Row],[RN Admin Hours]],Nurse[[#This Row],[RN DON Hours]],Nurse[[#This Row],[LPN Hours (excl. Admin)]],Nurse[[#This Row],[LPN Admin Hours]],Nurse[[#This Row],[CNA Hours]],Nurse[[#This Row],[NA TR Hours]],Nurse[[#This Row],[Med Aide/Tech Hours]])</f>
        <v>117.63076086956525</v>
      </c>
      <c r="K284" s="4">
        <f>SUM(Nurse[[#This Row],[RN Hours (excl. Admin, DON)]],Nurse[[#This Row],[LPN Hours (excl. Admin)]],Nurse[[#This Row],[CNA Hours]],Nurse[[#This Row],[NA TR Hours]],Nurse[[#This Row],[Med Aide/Tech Hours]])</f>
        <v>101.2471739130435</v>
      </c>
      <c r="L284" s="4">
        <f>SUM(Nurse[[#This Row],[RN Hours (excl. Admin, DON)]],Nurse[[#This Row],[RN Admin Hours]],Nurse[[#This Row],[RN DON Hours]])</f>
        <v>13.585869565217392</v>
      </c>
      <c r="M284" s="4">
        <v>8.5693478260869576</v>
      </c>
      <c r="N284" s="4">
        <v>0</v>
      </c>
      <c r="O284" s="4">
        <v>5.0165217391304342</v>
      </c>
      <c r="P284" s="4">
        <f>SUM(Nurse[[#This Row],[LPN Hours (excl. Admin)]],Nurse[[#This Row],[LPN Admin Hours]])</f>
        <v>40.249782608695668</v>
      </c>
      <c r="Q284" s="4">
        <v>28.882717391304364</v>
      </c>
      <c r="R284" s="4">
        <v>11.367065217391307</v>
      </c>
      <c r="S284" s="4">
        <f>SUM(Nurse[[#This Row],[CNA Hours]],Nurse[[#This Row],[NA TR Hours]],Nurse[[#This Row],[Med Aide/Tech Hours]])</f>
        <v>63.795108695652189</v>
      </c>
      <c r="T284" s="4">
        <v>53.84413043478262</v>
      </c>
      <c r="U284" s="4">
        <v>9.9509782608695652</v>
      </c>
      <c r="V284" s="4">
        <v>0</v>
      </c>
      <c r="W2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4" s="4">
        <v>0</v>
      </c>
      <c r="Y284" s="4">
        <v>0</v>
      </c>
      <c r="Z284" s="4">
        <v>0</v>
      </c>
      <c r="AA284" s="4">
        <v>0</v>
      </c>
      <c r="AB284" s="4">
        <v>0</v>
      </c>
      <c r="AC284" s="4">
        <v>0</v>
      </c>
      <c r="AD284" s="4">
        <v>0</v>
      </c>
      <c r="AE284" s="4">
        <v>0</v>
      </c>
      <c r="AF284" s="1">
        <v>445308</v>
      </c>
      <c r="AG284" s="1">
        <v>4</v>
      </c>
      <c r="AH284"/>
    </row>
    <row r="285" spans="1:34" x14ac:dyDescent="0.25">
      <c r="A285" t="s">
        <v>352</v>
      </c>
      <c r="B285" t="s">
        <v>31</v>
      </c>
      <c r="C285" t="s">
        <v>468</v>
      </c>
      <c r="D285" t="s">
        <v>423</v>
      </c>
      <c r="E285" s="4">
        <v>224.89130434782609</v>
      </c>
      <c r="F285" s="4">
        <f>Nurse[[#This Row],[Total Nurse Staff Hours]]/Nurse[[#This Row],[MDS Census]]</f>
        <v>3.6512846785886901</v>
      </c>
      <c r="G285" s="4">
        <f>Nurse[[#This Row],[Total Direct Care Staff Hours]]/Nurse[[#This Row],[MDS Census]]</f>
        <v>3.2635007249879169</v>
      </c>
      <c r="H285" s="4">
        <f>Nurse[[#This Row],[Total RN Hours (w/ Admin, DON)]]/Nurse[[#This Row],[MDS Census]]</f>
        <v>0.42643789270178828</v>
      </c>
      <c r="I285" s="4">
        <f>Nurse[[#This Row],[RN Hours (excl. Admin, DON)]]/Nurse[[#This Row],[MDS Census]]</f>
        <v>0.2184267762203963</v>
      </c>
      <c r="J285" s="4">
        <f>SUM(Nurse[[#This Row],[RN Hours (excl. Admin, DON)]],Nurse[[#This Row],[RN Admin Hours]],Nurse[[#This Row],[RN DON Hours]],Nurse[[#This Row],[LPN Hours (excl. Admin)]],Nurse[[#This Row],[LPN Admin Hours]],Nurse[[#This Row],[CNA Hours]],Nurse[[#This Row],[NA TR Hours]],Nurse[[#This Row],[Med Aide/Tech Hours]])</f>
        <v>821.14217391304351</v>
      </c>
      <c r="K285" s="4">
        <f>SUM(Nurse[[#This Row],[RN Hours (excl. Admin, DON)]],Nurse[[#This Row],[LPN Hours (excl. Admin)]],Nurse[[#This Row],[CNA Hours]],Nurse[[#This Row],[NA TR Hours]],Nurse[[#This Row],[Med Aide/Tech Hours]])</f>
        <v>733.93293478260875</v>
      </c>
      <c r="L285" s="4">
        <f>SUM(Nurse[[#This Row],[RN Hours (excl. Admin, DON)]],Nurse[[#This Row],[RN Admin Hours]],Nurse[[#This Row],[RN DON Hours]])</f>
        <v>95.90217391304347</v>
      </c>
      <c r="M285" s="4">
        <v>49.122282608695649</v>
      </c>
      <c r="N285" s="4">
        <v>39.361413043478258</v>
      </c>
      <c r="O285" s="4">
        <v>7.4184782608695654</v>
      </c>
      <c r="P285" s="4">
        <f>SUM(Nurse[[#This Row],[LPN Hours (excl. Admin)]],Nurse[[#This Row],[LPN Admin Hours]])</f>
        <v>256.54434782608695</v>
      </c>
      <c r="Q285" s="4">
        <v>216.11500000000001</v>
      </c>
      <c r="R285" s="4">
        <v>40.429347826086953</v>
      </c>
      <c r="S285" s="4">
        <f>SUM(Nurse[[#This Row],[CNA Hours]],Nurse[[#This Row],[NA TR Hours]],Nurse[[#This Row],[Med Aide/Tech Hours]])</f>
        <v>468.69565217391306</v>
      </c>
      <c r="T285" s="4">
        <v>463.50271739130437</v>
      </c>
      <c r="U285" s="4">
        <v>0</v>
      </c>
      <c r="V285" s="4">
        <v>5.1929347826086953</v>
      </c>
      <c r="W2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102.17119565217392</v>
      </c>
      <c r="X285" s="4">
        <v>19.383152173913043</v>
      </c>
      <c r="Y285" s="4">
        <v>0</v>
      </c>
      <c r="Z285" s="4">
        <v>0</v>
      </c>
      <c r="AA285" s="4">
        <v>71.394021739130437</v>
      </c>
      <c r="AB285" s="4">
        <v>0</v>
      </c>
      <c r="AC285" s="4">
        <v>11.394021739130435</v>
      </c>
      <c r="AD285" s="4">
        <v>0</v>
      </c>
      <c r="AE285" s="4">
        <v>0</v>
      </c>
      <c r="AF285" s="1">
        <v>445112</v>
      </c>
      <c r="AG285" s="1">
        <v>4</v>
      </c>
      <c r="AH285"/>
    </row>
    <row r="286" spans="1:34" x14ac:dyDescent="0.25">
      <c r="A286" t="s">
        <v>352</v>
      </c>
      <c r="B286" t="s">
        <v>119</v>
      </c>
      <c r="C286" t="s">
        <v>5</v>
      </c>
      <c r="D286" t="s">
        <v>421</v>
      </c>
      <c r="E286" s="4">
        <v>72.369565217391298</v>
      </c>
      <c r="F286" s="4">
        <f>Nurse[[#This Row],[Total Nurse Staff Hours]]/Nurse[[#This Row],[MDS Census]]</f>
        <v>3.4399218984680084</v>
      </c>
      <c r="G286" s="4">
        <f>Nurse[[#This Row],[Total Direct Care Staff Hours]]/Nurse[[#This Row],[MDS Census]]</f>
        <v>3.2062556323220193</v>
      </c>
      <c r="H286" s="4">
        <f>Nurse[[#This Row],[Total RN Hours (w/ Admin, DON)]]/Nurse[[#This Row],[MDS Census]]</f>
        <v>0.95550465605286872</v>
      </c>
      <c r="I286" s="4">
        <f>Nurse[[#This Row],[RN Hours (excl. Admin, DON)]]/Nurse[[#This Row],[MDS Census]]</f>
        <v>0.79768699309101843</v>
      </c>
      <c r="J286" s="4">
        <f>SUM(Nurse[[#This Row],[RN Hours (excl. Admin, DON)]],Nurse[[#This Row],[RN Admin Hours]],Nurse[[#This Row],[RN DON Hours]],Nurse[[#This Row],[LPN Hours (excl. Admin)]],Nurse[[#This Row],[LPN Admin Hours]],Nurse[[#This Row],[CNA Hours]],Nurse[[#This Row],[NA TR Hours]],Nurse[[#This Row],[Med Aide/Tech Hours]])</f>
        <v>248.94565217391303</v>
      </c>
      <c r="K286" s="4">
        <f>SUM(Nurse[[#This Row],[RN Hours (excl. Admin, DON)]],Nurse[[#This Row],[LPN Hours (excl. Admin)]],Nurse[[#This Row],[CNA Hours]],Nurse[[#This Row],[NA TR Hours]],Nurse[[#This Row],[Med Aide/Tech Hours]])</f>
        <v>232.03532608695653</v>
      </c>
      <c r="L286" s="4">
        <f>SUM(Nurse[[#This Row],[RN Hours (excl. Admin, DON)]],Nurse[[#This Row],[RN Admin Hours]],Nurse[[#This Row],[RN DON Hours]])</f>
        <v>69.149456521739125</v>
      </c>
      <c r="M286" s="4">
        <v>57.728260869565219</v>
      </c>
      <c r="N286" s="4">
        <v>5.3043478260869561</v>
      </c>
      <c r="O286" s="4">
        <v>6.1168478260869561</v>
      </c>
      <c r="P286" s="4">
        <f>SUM(Nurse[[#This Row],[LPN Hours (excl. Admin)]],Nurse[[#This Row],[LPN Admin Hours]])</f>
        <v>44.375</v>
      </c>
      <c r="Q286" s="4">
        <v>38.885869565217391</v>
      </c>
      <c r="R286" s="4">
        <v>5.4891304347826084</v>
      </c>
      <c r="S286" s="4">
        <f>SUM(Nurse[[#This Row],[CNA Hours]],Nurse[[#This Row],[NA TR Hours]],Nurse[[#This Row],[Med Aide/Tech Hours]])</f>
        <v>135.42119565217391</v>
      </c>
      <c r="T286" s="4">
        <v>131.35597826086956</v>
      </c>
      <c r="U286" s="4">
        <v>4.0652173913043477</v>
      </c>
      <c r="V286" s="4">
        <v>0</v>
      </c>
      <c r="W2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1.9021739130434783</v>
      </c>
      <c r="X286" s="4">
        <v>0</v>
      </c>
      <c r="Y286" s="4">
        <v>0</v>
      </c>
      <c r="Z286" s="4">
        <v>0</v>
      </c>
      <c r="AA286" s="4">
        <v>1.9021739130434783</v>
      </c>
      <c r="AB286" s="4">
        <v>0</v>
      </c>
      <c r="AC286" s="4">
        <v>0</v>
      </c>
      <c r="AD286" s="4">
        <v>0</v>
      </c>
      <c r="AE286" s="4">
        <v>0</v>
      </c>
      <c r="AF286" s="1">
        <v>445263</v>
      </c>
      <c r="AG286" s="1">
        <v>4</v>
      </c>
      <c r="AH286"/>
    </row>
    <row r="287" spans="1:34" x14ac:dyDescent="0.25">
      <c r="A287" t="s">
        <v>352</v>
      </c>
      <c r="B287" t="s">
        <v>78</v>
      </c>
      <c r="C287" t="s">
        <v>482</v>
      </c>
      <c r="D287" t="s">
        <v>409</v>
      </c>
      <c r="E287" s="4">
        <v>65.456521739130437</v>
      </c>
      <c r="F287" s="4">
        <f>Nurse[[#This Row],[Total Nurse Staff Hours]]/Nurse[[#This Row],[MDS Census]]</f>
        <v>3.1739173032215202</v>
      </c>
      <c r="G287" s="4">
        <f>Nurse[[#This Row],[Total Direct Care Staff Hours]]/Nurse[[#This Row],[MDS Census]]</f>
        <v>2.9348970441713713</v>
      </c>
      <c r="H287" s="4">
        <f>Nurse[[#This Row],[Total RN Hours (w/ Admin, DON)]]/Nurse[[#This Row],[MDS Census]]</f>
        <v>0.68415642643639962</v>
      </c>
      <c r="I287" s="4">
        <f>Nurse[[#This Row],[RN Hours (excl. Admin, DON)]]/Nurse[[#This Row],[MDS Census]]</f>
        <v>0.50356858186648934</v>
      </c>
      <c r="J287" s="4">
        <f>SUM(Nurse[[#This Row],[RN Hours (excl. Admin, DON)]],Nurse[[#This Row],[RN Admin Hours]],Nurse[[#This Row],[RN DON Hours]],Nurse[[#This Row],[LPN Hours (excl. Admin)]],Nurse[[#This Row],[LPN Admin Hours]],Nurse[[#This Row],[CNA Hours]],Nurse[[#This Row],[NA TR Hours]],Nurse[[#This Row],[Med Aide/Tech Hours]])</f>
        <v>207.7535869565217</v>
      </c>
      <c r="K287" s="4">
        <f>SUM(Nurse[[#This Row],[RN Hours (excl. Admin, DON)]],Nurse[[#This Row],[LPN Hours (excl. Admin)]],Nurse[[#This Row],[CNA Hours]],Nurse[[#This Row],[NA TR Hours]],Nurse[[#This Row],[Med Aide/Tech Hours]])</f>
        <v>192.10815217391303</v>
      </c>
      <c r="L287" s="4">
        <f>SUM(Nurse[[#This Row],[RN Hours (excl. Admin, DON)]],Nurse[[#This Row],[RN Admin Hours]],Nurse[[#This Row],[RN DON Hours]])</f>
        <v>44.782499999999985</v>
      </c>
      <c r="M287" s="4">
        <v>32.961847826086945</v>
      </c>
      <c r="N287" s="4">
        <v>6.7663043478260869</v>
      </c>
      <c r="O287" s="4">
        <v>5.0543478260869561</v>
      </c>
      <c r="P287" s="4">
        <f>SUM(Nurse[[#This Row],[LPN Hours (excl. Admin)]],Nurse[[#This Row],[LPN Admin Hours]])</f>
        <v>58.800978260869556</v>
      </c>
      <c r="Q287" s="4">
        <v>54.976195652173907</v>
      </c>
      <c r="R287" s="4">
        <v>3.824782608695652</v>
      </c>
      <c r="S287" s="4">
        <f>SUM(Nurse[[#This Row],[CNA Hours]],Nurse[[#This Row],[NA TR Hours]],Nurse[[#This Row],[Med Aide/Tech Hours]])</f>
        <v>104.17010869565217</v>
      </c>
      <c r="T287" s="4">
        <v>104.17010869565217</v>
      </c>
      <c r="U287" s="4">
        <v>0</v>
      </c>
      <c r="V287" s="4">
        <v>0</v>
      </c>
      <c r="W2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14.519021739130434</v>
      </c>
      <c r="X287" s="4">
        <v>0</v>
      </c>
      <c r="Y287" s="4">
        <v>0</v>
      </c>
      <c r="Z287" s="4">
        <v>0</v>
      </c>
      <c r="AA287" s="4">
        <v>4.7554347826086953</v>
      </c>
      <c r="AB287" s="4">
        <v>0</v>
      </c>
      <c r="AC287" s="4">
        <v>9.7635869565217384</v>
      </c>
      <c r="AD287" s="4">
        <v>0</v>
      </c>
      <c r="AE287" s="4">
        <v>0</v>
      </c>
      <c r="AF287" s="1">
        <v>445190</v>
      </c>
      <c r="AG287" s="1">
        <v>4</v>
      </c>
      <c r="AH287"/>
    </row>
    <row r="288" spans="1:34" x14ac:dyDescent="0.25">
      <c r="A288" t="s">
        <v>352</v>
      </c>
      <c r="B288" t="s">
        <v>100</v>
      </c>
      <c r="C288" t="s">
        <v>472</v>
      </c>
      <c r="D288" t="s">
        <v>425</v>
      </c>
      <c r="E288" s="4">
        <v>67.923913043478265</v>
      </c>
      <c r="F288" s="4">
        <f>Nurse[[#This Row],[Total Nurse Staff Hours]]/Nurse[[#This Row],[MDS Census]]</f>
        <v>3.0224147863658186</v>
      </c>
      <c r="G288" s="4">
        <f>Nurse[[#This Row],[Total Direct Care Staff Hours]]/Nurse[[#This Row],[MDS Census]]</f>
        <v>2.6530692910865739</v>
      </c>
      <c r="H288" s="4">
        <f>Nurse[[#This Row],[Total RN Hours (w/ Admin, DON)]]/Nurse[[#This Row],[MDS Census]]</f>
        <v>0.49758041286605864</v>
      </c>
      <c r="I288" s="4">
        <f>Nurse[[#This Row],[RN Hours (excl. Admin, DON)]]/Nurse[[#This Row],[MDS Census]]</f>
        <v>0.27097935669707163</v>
      </c>
      <c r="J288" s="4">
        <f>SUM(Nurse[[#This Row],[RN Hours (excl. Admin, DON)]],Nurse[[#This Row],[RN Admin Hours]],Nurse[[#This Row],[RN DON Hours]],Nurse[[#This Row],[LPN Hours (excl. Admin)]],Nurse[[#This Row],[LPN Admin Hours]],Nurse[[#This Row],[CNA Hours]],Nurse[[#This Row],[NA TR Hours]],Nurse[[#This Row],[Med Aide/Tech Hours]])</f>
        <v>205.29423913043479</v>
      </c>
      <c r="K288" s="4">
        <f>SUM(Nurse[[#This Row],[RN Hours (excl. Admin, DON)]],Nurse[[#This Row],[LPN Hours (excl. Admin)]],Nurse[[#This Row],[CNA Hours]],Nurse[[#This Row],[NA TR Hours]],Nurse[[#This Row],[Med Aide/Tech Hours]])</f>
        <v>180.20684782608697</v>
      </c>
      <c r="L288" s="4">
        <f>SUM(Nurse[[#This Row],[RN Hours (excl. Admin, DON)]],Nurse[[#This Row],[RN Admin Hours]],Nurse[[#This Row],[RN DON Hours]])</f>
        <v>33.79760869565218</v>
      </c>
      <c r="M288" s="4">
        <v>18.405978260869574</v>
      </c>
      <c r="N288" s="4">
        <v>9.9130434782608692</v>
      </c>
      <c r="O288" s="4">
        <v>5.4785869565217391</v>
      </c>
      <c r="P288" s="4">
        <f>SUM(Nurse[[#This Row],[LPN Hours (excl. Admin)]],Nurse[[#This Row],[LPN Admin Hours]])</f>
        <v>69.421521739130455</v>
      </c>
      <c r="Q288" s="4">
        <v>59.725760869565242</v>
      </c>
      <c r="R288" s="4">
        <v>9.695760869565218</v>
      </c>
      <c r="S288" s="4">
        <f>SUM(Nurse[[#This Row],[CNA Hours]],Nurse[[#This Row],[NA TR Hours]],Nurse[[#This Row],[Med Aide/Tech Hours]])</f>
        <v>102.07510869565215</v>
      </c>
      <c r="T288" s="4">
        <v>102.07510869565215</v>
      </c>
      <c r="U288" s="4">
        <v>0</v>
      </c>
      <c r="V288" s="4">
        <v>0</v>
      </c>
      <c r="W2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8" s="4">
        <v>0</v>
      </c>
      <c r="Y288" s="4">
        <v>0</v>
      </c>
      <c r="Z288" s="4">
        <v>0</v>
      </c>
      <c r="AA288" s="4">
        <v>0</v>
      </c>
      <c r="AB288" s="4">
        <v>0</v>
      </c>
      <c r="AC288" s="4">
        <v>0</v>
      </c>
      <c r="AD288" s="4">
        <v>0</v>
      </c>
      <c r="AE288" s="4">
        <v>0</v>
      </c>
      <c r="AF288" s="1">
        <v>445235</v>
      </c>
      <c r="AG288" s="1">
        <v>4</v>
      </c>
      <c r="AH288"/>
    </row>
    <row r="289" spans="1:34" x14ac:dyDescent="0.25">
      <c r="A289" t="s">
        <v>352</v>
      </c>
      <c r="B289" t="s">
        <v>99</v>
      </c>
      <c r="C289" t="s">
        <v>502</v>
      </c>
      <c r="D289" t="s">
        <v>429</v>
      </c>
      <c r="E289" s="4">
        <v>80.902173913043484</v>
      </c>
      <c r="F289" s="4">
        <f>Nurse[[#This Row],[Total Nurse Staff Hours]]/Nurse[[#This Row],[MDS Census]]</f>
        <v>2.8838492543329304</v>
      </c>
      <c r="G289" s="4">
        <f>Nurse[[#This Row],[Total Direct Care Staff Hours]]/Nurse[[#This Row],[MDS Census]]</f>
        <v>2.6092314926776838</v>
      </c>
      <c r="H289" s="4">
        <f>Nurse[[#This Row],[Total RN Hours (w/ Admin, DON)]]/Nurse[[#This Row],[MDS Census]]</f>
        <v>0.35332258497917501</v>
      </c>
      <c r="I289" s="4">
        <f>Nurse[[#This Row],[RN Hours (excl. Admin, DON)]]/Nurse[[#This Row],[MDS Census]]</f>
        <v>0.14729275829638586</v>
      </c>
      <c r="J289" s="4">
        <f>SUM(Nurse[[#This Row],[RN Hours (excl. Admin, DON)]],Nurse[[#This Row],[RN Admin Hours]],Nurse[[#This Row],[RN DON Hours]],Nurse[[#This Row],[LPN Hours (excl. Admin)]],Nurse[[#This Row],[LPN Admin Hours]],Nurse[[#This Row],[CNA Hours]],Nurse[[#This Row],[NA TR Hours]],Nurse[[#This Row],[Med Aide/Tech Hours]])</f>
        <v>233.3096739130435</v>
      </c>
      <c r="K289" s="4">
        <f>SUM(Nurse[[#This Row],[RN Hours (excl. Admin, DON)]],Nurse[[#This Row],[LPN Hours (excl. Admin)]],Nurse[[#This Row],[CNA Hours]],Nurse[[#This Row],[NA TR Hours]],Nurse[[#This Row],[Med Aide/Tech Hours]])</f>
        <v>211.09250000000003</v>
      </c>
      <c r="L289" s="4">
        <f>SUM(Nurse[[#This Row],[RN Hours (excl. Admin, DON)]],Nurse[[#This Row],[RN Admin Hours]],Nurse[[#This Row],[RN DON Hours]])</f>
        <v>28.584565217391301</v>
      </c>
      <c r="M289" s="4">
        <v>11.916304347826086</v>
      </c>
      <c r="N289" s="4">
        <v>8.7552173913043454</v>
      </c>
      <c r="O289" s="4">
        <v>7.9130434782608692</v>
      </c>
      <c r="P289" s="4">
        <f>SUM(Nurse[[#This Row],[LPN Hours (excl. Admin)]],Nurse[[#This Row],[LPN Admin Hours]])</f>
        <v>90.939021739130439</v>
      </c>
      <c r="Q289" s="4">
        <v>85.390108695652174</v>
      </c>
      <c r="R289" s="4">
        <v>5.5489130434782608</v>
      </c>
      <c r="S289" s="4">
        <f>SUM(Nurse[[#This Row],[CNA Hours]],Nurse[[#This Row],[NA TR Hours]],Nurse[[#This Row],[Med Aide/Tech Hours]])</f>
        <v>113.78608695652176</v>
      </c>
      <c r="T289" s="4">
        <v>113.78608695652176</v>
      </c>
      <c r="U289" s="4">
        <v>0</v>
      </c>
      <c r="V289" s="4">
        <v>0</v>
      </c>
      <c r="W2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29.65728260869566</v>
      </c>
      <c r="X289" s="4">
        <v>0.14130434782608695</v>
      </c>
      <c r="Y289" s="4">
        <v>0</v>
      </c>
      <c r="Z289" s="4">
        <v>0</v>
      </c>
      <c r="AA289" s="4">
        <v>4.3746739130434786</v>
      </c>
      <c r="AB289" s="4">
        <v>0</v>
      </c>
      <c r="AC289" s="4">
        <v>25.141304347826093</v>
      </c>
      <c r="AD289" s="4">
        <v>0</v>
      </c>
      <c r="AE289" s="4">
        <v>0</v>
      </c>
      <c r="AF289" s="1">
        <v>445234</v>
      </c>
      <c r="AG289" s="1">
        <v>4</v>
      </c>
      <c r="AH289"/>
    </row>
    <row r="290" spans="1:34" x14ac:dyDescent="0.25">
      <c r="A290" t="s">
        <v>352</v>
      </c>
      <c r="B290" t="s">
        <v>176</v>
      </c>
      <c r="C290" t="s">
        <v>501</v>
      </c>
      <c r="D290" t="s">
        <v>410</v>
      </c>
      <c r="E290" s="4">
        <v>105.6195652173913</v>
      </c>
      <c r="F290" s="4">
        <f>Nurse[[#This Row],[Total Nurse Staff Hours]]/Nurse[[#This Row],[MDS Census]]</f>
        <v>4.5731552948440877</v>
      </c>
      <c r="G290" s="4">
        <f>Nurse[[#This Row],[Total Direct Care Staff Hours]]/Nurse[[#This Row],[MDS Census]]</f>
        <v>4.2933364207059794</v>
      </c>
      <c r="H290" s="4">
        <f>Nurse[[#This Row],[Total RN Hours (w/ Admin, DON)]]/Nurse[[#This Row],[MDS Census]]</f>
        <v>0.56583822167335607</v>
      </c>
      <c r="I290" s="4">
        <f>Nurse[[#This Row],[RN Hours (excl. Admin, DON)]]/Nurse[[#This Row],[MDS Census]]</f>
        <v>0.333384789544098</v>
      </c>
      <c r="J290" s="4">
        <f>SUM(Nurse[[#This Row],[RN Hours (excl. Admin, DON)]],Nurse[[#This Row],[RN Admin Hours]],Nurse[[#This Row],[RN DON Hours]],Nurse[[#This Row],[LPN Hours (excl. Admin)]],Nurse[[#This Row],[LPN Admin Hours]],Nurse[[#This Row],[CNA Hours]],Nurse[[#This Row],[NA TR Hours]],Nurse[[#This Row],[Med Aide/Tech Hours]])</f>
        <v>483.01467391304345</v>
      </c>
      <c r="K290" s="4">
        <f>SUM(Nurse[[#This Row],[RN Hours (excl. Admin, DON)]],Nurse[[#This Row],[LPN Hours (excl. Admin)]],Nurse[[#This Row],[CNA Hours]],Nurse[[#This Row],[NA TR Hours]],Nurse[[#This Row],[Med Aide/Tech Hours]])</f>
        <v>453.46032608695651</v>
      </c>
      <c r="L290" s="4">
        <f>SUM(Nurse[[#This Row],[RN Hours (excl. Admin, DON)]],Nurse[[#This Row],[RN Admin Hours]],Nurse[[#This Row],[RN DON Hours]])</f>
        <v>59.763586956521742</v>
      </c>
      <c r="M290" s="4">
        <v>35.211956521739133</v>
      </c>
      <c r="N290" s="4">
        <v>19.942934782608695</v>
      </c>
      <c r="O290" s="4">
        <v>4.6086956521739131</v>
      </c>
      <c r="P290" s="4">
        <f>SUM(Nurse[[#This Row],[LPN Hours (excl. Admin)]],Nurse[[#This Row],[LPN Admin Hours]])</f>
        <v>142.74565217391304</v>
      </c>
      <c r="Q290" s="4">
        <v>137.7429347826087</v>
      </c>
      <c r="R290" s="4">
        <v>5.0027173913043477</v>
      </c>
      <c r="S290" s="4">
        <f>SUM(Nurse[[#This Row],[CNA Hours]],Nurse[[#This Row],[NA TR Hours]],Nurse[[#This Row],[Med Aide/Tech Hours]])</f>
        <v>280.50543478260869</v>
      </c>
      <c r="T290" s="4">
        <v>280.50543478260869</v>
      </c>
      <c r="U290" s="4">
        <v>0</v>
      </c>
      <c r="V290" s="4">
        <v>0</v>
      </c>
      <c r="W2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0" s="4">
        <v>0</v>
      </c>
      <c r="Y290" s="4">
        <v>0</v>
      </c>
      <c r="Z290" s="4">
        <v>0</v>
      </c>
      <c r="AA290" s="4">
        <v>0</v>
      </c>
      <c r="AB290" s="4">
        <v>0</v>
      </c>
      <c r="AC290" s="4">
        <v>0</v>
      </c>
      <c r="AD290" s="4">
        <v>0</v>
      </c>
      <c r="AE290" s="4">
        <v>0</v>
      </c>
      <c r="AF290" s="1">
        <v>445366</v>
      </c>
      <c r="AG290" s="1">
        <v>4</v>
      </c>
      <c r="AH290"/>
    </row>
    <row r="291" spans="1:34" x14ac:dyDescent="0.25">
      <c r="A291" t="s">
        <v>352</v>
      </c>
      <c r="B291" t="s">
        <v>288</v>
      </c>
      <c r="C291" t="s">
        <v>488</v>
      </c>
      <c r="D291" t="s">
        <v>400</v>
      </c>
      <c r="E291" s="4">
        <v>72.195652173913047</v>
      </c>
      <c r="F291" s="4">
        <f>Nurse[[#This Row],[Total Nurse Staff Hours]]/Nurse[[#This Row],[MDS Census]]</f>
        <v>4.0818714242697975</v>
      </c>
      <c r="G291" s="4">
        <f>Nurse[[#This Row],[Total Direct Care Staff Hours]]/Nurse[[#This Row],[MDS Census]]</f>
        <v>3.8085471243601328</v>
      </c>
      <c r="H291" s="4">
        <f>Nurse[[#This Row],[Total RN Hours (w/ Admin, DON)]]/Nurse[[#This Row],[MDS Census]]</f>
        <v>0.44907708521529666</v>
      </c>
      <c r="I291" s="4">
        <f>Nurse[[#This Row],[RN Hours (excl. Admin, DON)]]/Nurse[[#This Row],[MDS Census]]</f>
        <v>0.25223878349894618</v>
      </c>
      <c r="J291" s="4">
        <f>SUM(Nurse[[#This Row],[RN Hours (excl. Admin, DON)]],Nurse[[#This Row],[RN Admin Hours]],Nurse[[#This Row],[RN DON Hours]],Nurse[[#This Row],[LPN Hours (excl. Admin)]],Nurse[[#This Row],[LPN Admin Hours]],Nurse[[#This Row],[CNA Hours]],Nurse[[#This Row],[NA TR Hours]],Nurse[[#This Row],[Med Aide/Tech Hours]])</f>
        <v>294.69336956521738</v>
      </c>
      <c r="K291" s="4">
        <f>SUM(Nurse[[#This Row],[RN Hours (excl. Admin, DON)]],Nurse[[#This Row],[LPN Hours (excl. Admin)]],Nurse[[#This Row],[CNA Hours]],Nurse[[#This Row],[NA TR Hours]],Nurse[[#This Row],[Med Aide/Tech Hours]])</f>
        <v>274.96054347826089</v>
      </c>
      <c r="L291" s="4">
        <f>SUM(Nurse[[#This Row],[RN Hours (excl. Admin, DON)]],Nurse[[#This Row],[RN Admin Hours]],Nurse[[#This Row],[RN DON Hours]])</f>
        <v>32.421413043478267</v>
      </c>
      <c r="M291" s="4">
        <v>18.210543478260877</v>
      </c>
      <c r="N291" s="4">
        <v>9.6891304347826104</v>
      </c>
      <c r="O291" s="4">
        <v>4.5217391304347823</v>
      </c>
      <c r="P291" s="4">
        <f>SUM(Nurse[[#This Row],[LPN Hours (excl. Admin)]],Nurse[[#This Row],[LPN Admin Hours]])</f>
        <v>92.242500000000021</v>
      </c>
      <c r="Q291" s="4">
        <v>86.720543478260893</v>
      </c>
      <c r="R291" s="4">
        <v>5.5219565217391295</v>
      </c>
      <c r="S291" s="4">
        <f>SUM(Nurse[[#This Row],[CNA Hours]],Nurse[[#This Row],[NA TR Hours]],Nurse[[#This Row],[Med Aide/Tech Hours]])</f>
        <v>170.02945652173915</v>
      </c>
      <c r="T291" s="4">
        <v>161.59054347826088</v>
      </c>
      <c r="U291" s="4">
        <v>0</v>
      </c>
      <c r="V291" s="4">
        <v>8.4389130434782622</v>
      </c>
      <c r="W2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0.2608695652173913</v>
      </c>
      <c r="X291" s="4">
        <v>0</v>
      </c>
      <c r="Y291" s="4">
        <v>0.2608695652173913</v>
      </c>
      <c r="Z291" s="4">
        <v>0</v>
      </c>
      <c r="AA291" s="4">
        <v>0</v>
      </c>
      <c r="AB291" s="4">
        <v>0</v>
      </c>
      <c r="AC291" s="4">
        <v>0</v>
      </c>
      <c r="AD291" s="4">
        <v>0</v>
      </c>
      <c r="AE291" s="4">
        <v>0</v>
      </c>
      <c r="AF291" s="1">
        <v>445518</v>
      </c>
      <c r="AG291" s="1">
        <v>4</v>
      </c>
      <c r="AH291"/>
    </row>
    <row r="292" spans="1:34" x14ac:dyDescent="0.25">
      <c r="A292" t="s">
        <v>352</v>
      </c>
      <c r="B292" t="s">
        <v>220</v>
      </c>
      <c r="C292" t="s">
        <v>584</v>
      </c>
      <c r="D292" t="s">
        <v>442</v>
      </c>
      <c r="E292" s="4">
        <v>63.326086956521742</v>
      </c>
      <c r="F292" s="4">
        <f>Nurse[[#This Row],[Total Nurse Staff Hours]]/Nurse[[#This Row],[MDS Census]]</f>
        <v>3.7986611740473739</v>
      </c>
      <c r="G292" s="4">
        <f>Nurse[[#This Row],[Total Direct Care Staff Hours]]/Nurse[[#This Row],[MDS Census]]</f>
        <v>3.4849382080329554</v>
      </c>
      <c r="H292" s="4">
        <f>Nurse[[#This Row],[Total RN Hours (w/ Admin, DON)]]/Nurse[[#This Row],[MDS Census]]</f>
        <v>0.50008582217645037</v>
      </c>
      <c r="I292" s="4">
        <f>Nurse[[#This Row],[RN Hours (excl. Admin, DON)]]/Nurse[[#This Row],[MDS Census]]</f>
        <v>0.41898386543082733</v>
      </c>
      <c r="J292" s="4">
        <f>SUM(Nurse[[#This Row],[RN Hours (excl. Admin, DON)]],Nurse[[#This Row],[RN Admin Hours]],Nurse[[#This Row],[RN DON Hours]],Nurse[[#This Row],[LPN Hours (excl. Admin)]],Nurse[[#This Row],[LPN Admin Hours]],Nurse[[#This Row],[CNA Hours]],Nurse[[#This Row],[NA TR Hours]],Nurse[[#This Row],[Med Aide/Tech Hours]])</f>
        <v>240.55434782608697</v>
      </c>
      <c r="K292" s="4">
        <f>SUM(Nurse[[#This Row],[RN Hours (excl. Admin, DON)]],Nurse[[#This Row],[LPN Hours (excl. Admin)]],Nurse[[#This Row],[CNA Hours]],Nurse[[#This Row],[NA TR Hours]],Nurse[[#This Row],[Med Aide/Tech Hours]])</f>
        <v>220.6875</v>
      </c>
      <c r="L292" s="4">
        <f>SUM(Nurse[[#This Row],[RN Hours (excl. Admin, DON)]],Nurse[[#This Row],[RN Admin Hours]],Nurse[[#This Row],[RN DON Hours]])</f>
        <v>31.668478260869566</v>
      </c>
      <c r="M292" s="4">
        <v>26.532608695652176</v>
      </c>
      <c r="N292" s="4">
        <v>0</v>
      </c>
      <c r="O292" s="4">
        <v>5.1358695652173916</v>
      </c>
      <c r="P292" s="4">
        <f>SUM(Nurse[[#This Row],[LPN Hours (excl. Admin)]],Nurse[[#This Row],[LPN Admin Hours]])</f>
        <v>76.070652173913047</v>
      </c>
      <c r="Q292" s="4">
        <v>61.339673913043477</v>
      </c>
      <c r="R292" s="4">
        <v>14.730978260869565</v>
      </c>
      <c r="S292" s="4">
        <f>SUM(Nurse[[#This Row],[CNA Hours]],Nurse[[#This Row],[NA TR Hours]],Nurse[[#This Row],[Med Aide/Tech Hours]])</f>
        <v>132.81521739130434</v>
      </c>
      <c r="T292" s="4">
        <v>131.30706521739131</v>
      </c>
      <c r="U292" s="4">
        <v>1.5081521739130435</v>
      </c>
      <c r="V292" s="4">
        <v>0</v>
      </c>
      <c r="W2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2" s="4">
        <v>0</v>
      </c>
      <c r="Y292" s="4">
        <v>0</v>
      </c>
      <c r="Z292" s="4">
        <v>0</v>
      </c>
      <c r="AA292" s="4">
        <v>0</v>
      </c>
      <c r="AB292" s="4">
        <v>0</v>
      </c>
      <c r="AC292" s="4">
        <v>0</v>
      </c>
      <c r="AD292" s="4">
        <v>0</v>
      </c>
      <c r="AE292" s="4">
        <v>0</v>
      </c>
      <c r="AF292" s="1">
        <v>445437</v>
      </c>
      <c r="AG292" s="1">
        <v>4</v>
      </c>
      <c r="AH292"/>
    </row>
    <row r="293" spans="1:34" x14ac:dyDescent="0.25">
      <c r="A293" t="s">
        <v>352</v>
      </c>
      <c r="B293" t="s">
        <v>293</v>
      </c>
      <c r="C293" t="s">
        <v>498</v>
      </c>
      <c r="D293" t="s">
        <v>402</v>
      </c>
      <c r="E293" s="4">
        <v>13.760869565217391</v>
      </c>
      <c r="F293" s="4">
        <f>Nurse[[#This Row],[Total Nurse Staff Hours]]/Nurse[[#This Row],[MDS Census]]</f>
        <v>5.3877251184834138</v>
      </c>
      <c r="G293" s="4">
        <f>Nurse[[#This Row],[Total Direct Care Staff Hours]]/Nurse[[#This Row],[MDS Census]]</f>
        <v>5.0224802527646144</v>
      </c>
      <c r="H293" s="4">
        <f>Nurse[[#This Row],[Total RN Hours (w/ Admin, DON)]]/Nurse[[#This Row],[MDS Census]]</f>
        <v>2.5421011058451826</v>
      </c>
      <c r="I293" s="4">
        <f>Nurse[[#This Row],[RN Hours (excl. Admin, DON)]]/Nurse[[#This Row],[MDS Census]]</f>
        <v>2.1768562401263831</v>
      </c>
      <c r="J293" s="4">
        <f>SUM(Nurse[[#This Row],[RN Hours (excl. Admin, DON)]],Nurse[[#This Row],[RN Admin Hours]],Nurse[[#This Row],[RN DON Hours]],Nurse[[#This Row],[LPN Hours (excl. Admin)]],Nurse[[#This Row],[LPN Admin Hours]],Nurse[[#This Row],[CNA Hours]],Nurse[[#This Row],[NA TR Hours]],Nurse[[#This Row],[Med Aide/Tech Hours]])</f>
        <v>74.139782608695668</v>
      </c>
      <c r="K293" s="4">
        <f>SUM(Nurse[[#This Row],[RN Hours (excl. Admin, DON)]],Nurse[[#This Row],[LPN Hours (excl. Admin)]],Nurse[[#This Row],[CNA Hours]],Nurse[[#This Row],[NA TR Hours]],Nurse[[#This Row],[Med Aide/Tech Hours]])</f>
        <v>69.113695652173931</v>
      </c>
      <c r="L293" s="4">
        <f>SUM(Nurse[[#This Row],[RN Hours (excl. Admin, DON)]],Nurse[[#This Row],[RN Admin Hours]],Nurse[[#This Row],[RN DON Hours]])</f>
        <v>34.981521739130443</v>
      </c>
      <c r="M293" s="4">
        <v>29.955434782608705</v>
      </c>
      <c r="N293" s="4">
        <v>5.0260869565217385</v>
      </c>
      <c r="O293" s="4">
        <v>0</v>
      </c>
      <c r="P293" s="4">
        <f>SUM(Nurse[[#This Row],[LPN Hours (excl. Admin)]],Nurse[[#This Row],[LPN Admin Hours]])</f>
        <v>0</v>
      </c>
      <c r="Q293" s="4">
        <v>0</v>
      </c>
      <c r="R293" s="4">
        <v>0</v>
      </c>
      <c r="S293" s="4">
        <f>SUM(Nurse[[#This Row],[CNA Hours]],Nurse[[#This Row],[NA TR Hours]],Nurse[[#This Row],[Med Aide/Tech Hours]])</f>
        <v>39.158260869565218</v>
      </c>
      <c r="T293" s="4">
        <v>39.158260869565218</v>
      </c>
      <c r="U293" s="4">
        <v>0</v>
      </c>
      <c r="V293" s="4">
        <v>0</v>
      </c>
      <c r="W2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3" s="4">
        <v>0</v>
      </c>
      <c r="Y293" s="4">
        <v>0</v>
      </c>
      <c r="Z293" s="4">
        <v>0</v>
      </c>
      <c r="AA293" s="4">
        <v>0</v>
      </c>
      <c r="AB293" s="4">
        <v>0</v>
      </c>
      <c r="AC293" s="4">
        <v>0</v>
      </c>
      <c r="AD293" s="4">
        <v>0</v>
      </c>
      <c r="AE293" s="4">
        <v>0</v>
      </c>
      <c r="AF293" s="1">
        <v>445523</v>
      </c>
      <c r="AG293" s="1">
        <v>4</v>
      </c>
      <c r="AH293"/>
    </row>
    <row r="294" spans="1:34" x14ac:dyDescent="0.25">
      <c r="A294" t="s">
        <v>352</v>
      </c>
      <c r="B294" t="s">
        <v>275</v>
      </c>
      <c r="C294" t="s">
        <v>498</v>
      </c>
      <c r="D294" t="s">
        <v>402</v>
      </c>
      <c r="E294" s="4">
        <v>96.913043478260875</v>
      </c>
      <c r="F294" s="4">
        <f>Nurse[[#This Row],[Total Nurse Staff Hours]]/Nurse[[#This Row],[MDS Census]]</f>
        <v>3.5033120233288462</v>
      </c>
      <c r="G294" s="4">
        <f>Nurse[[#This Row],[Total Direct Care Staff Hours]]/Nurse[[#This Row],[MDS Census]]</f>
        <v>3.2691262898160605</v>
      </c>
      <c r="H294" s="4">
        <f>Nurse[[#This Row],[Total RN Hours (w/ Admin, DON)]]/Nurse[[#This Row],[MDS Census]]</f>
        <v>0.40572229699416773</v>
      </c>
      <c r="I294" s="4">
        <f>Nurse[[#This Row],[RN Hours (excl. Admin, DON)]]/Nurse[[#This Row],[MDS Census]]</f>
        <v>0.1715365634813818</v>
      </c>
      <c r="J294" s="4">
        <f>SUM(Nurse[[#This Row],[RN Hours (excl. Admin, DON)]],Nurse[[#This Row],[RN Admin Hours]],Nurse[[#This Row],[RN DON Hours]],Nurse[[#This Row],[LPN Hours (excl. Admin)]],Nurse[[#This Row],[LPN Admin Hours]],Nurse[[#This Row],[CNA Hours]],Nurse[[#This Row],[NA TR Hours]],Nurse[[#This Row],[Med Aide/Tech Hours]])</f>
        <v>339.51663043478254</v>
      </c>
      <c r="K294" s="4">
        <f>SUM(Nurse[[#This Row],[RN Hours (excl. Admin, DON)]],Nurse[[#This Row],[LPN Hours (excl. Admin)]],Nurse[[#This Row],[CNA Hours]],Nurse[[#This Row],[NA TR Hours]],Nurse[[#This Row],[Med Aide/Tech Hours]])</f>
        <v>316.82097826086954</v>
      </c>
      <c r="L294" s="4">
        <f>SUM(Nurse[[#This Row],[RN Hours (excl. Admin, DON)]],Nurse[[#This Row],[RN Admin Hours]],Nurse[[#This Row],[RN DON Hours]])</f>
        <v>39.319782608695647</v>
      </c>
      <c r="M294" s="4">
        <v>16.624130434782611</v>
      </c>
      <c r="N294" s="4">
        <v>17.130434782608695</v>
      </c>
      <c r="O294" s="4">
        <v>5.5652173913043477</v>
      </c>
      <c r="P294" s="4">
        <f>SUM(Nurse[[#This Row],[LPN Hours (excl. Admin)]],Nurse[[#This Row],[LPN Admin Hours]])</f>
        <v>116.54423913043476</v>
      </c>
      <c r="Q294" s="4">
        <v>116.54423913043476</v>
      </c>
      <c r="R294" s="4">
        <v>0</v>
      </c>
      <c r="S294" s="4">
        <f>SUM(Nurse[[#This Row],[CNA Hours]],Nurse[[#This Row],[NA TR Hours]],Nurse[[#This Row],[Med Aide/Tech Hours]])</f>
        <v>183.65260869565213</v>
      </c>
      <c r="T294" s="4">
        <v>183.65260869565213</v>
      </c>
      <c r="U294" s="4">
        <v>0</v>
      </c>
      <c r="V294" s="4">
        <v>0</v>
      </c>
      <c r="W2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154.87380434782602</v>
      </c>
      <c r="X294" s="4">
        <v>14.026304347826088</v>
      </c>
      <c r="Y294" s="4">
        <v>0</v>
      </c>
      <c r="Z294" s="4">
        <v>0</v>
      </c>
      <c r="AA294" s="4">
        <v>72.200108695652176</v>
      </c>
      <c r="AB294" s="4">
        <v>0</v>
      </c>
      <c r="AC294" s="4">
        <v>68.647391304347778</v>
      </c>
      <c r="AD294" s="4">
        <v>0</v>
      </c>
      <c r="AE294" s="4">
        <v>0</v>
      </c>
      <c r="AF294" s="1">
        <v>445501</v>
      </c>
      <c r="AG294" s="1">
        <v>4</v>
      </c>
      <c r="AH294"/>
    </row>
    <row r="295" spans="1:34" x14ac:dyDescent="0.25">
      <c r="A295" t="s">
        <v>352</v>
      </c>
      <c r="B295" t="s">
        <v>81</v>
      </c>
      <c r="C295" t="s">
        <v>468</v>
      </c>
      <c r="D295" t="s">
        <v>423</v>
      </c>
      <c r="E295" s="4">
        <v>88.739130434782609</v>
      </c>
      <c r="F295" s="4">
        <f>Nurse[[#This Row],[Total Nurse Staff Hours]]/Nurse[[#This Row],[MDS Census]]</f>
        <v>4.7258635472807455</v>
      </c>
      <c r="G295" s="4">
        <f>Nurse[[#This Row],[Total Direct Care Staff Hours]]/Nurse[[#This Row],[MDS Census]]</f>
        <v>4.5573187163155335</v>
      </c>
      <c r="H295" s="4">
        <f>Nurse[[#This Row],[Total RN Hours (w/ Admin, DON)]]/Nurse[[#This Row],[MDS Census]]</f>
        <v>0.43302547770700633</v>
      </c>
      <c r="I295" s="4">
        <f>Nurse[[#This Row],[RN Hours (excl. Admin, DON)]]/Nurse[[#This Row],[MDS Census]]</f>
        <v>0.32621509064184223</v>
      </c>
      <c r="J295" s="4">
        <f>SUM(Nurse[[#This Row],[RN Hours (excl. Admin, DON)]],Nurse[[#This Row],[RN Admin Hours]],Nurse[[#This Row],[RN DON Hours]],Nurse[[#This Row],[LPN Hours (excl. Admin)]],Nurse[[#This Row],[LPN Admin Hours]],Nurse[[#This Row],[CNA Hours]],Nurse[[#This Row],[NA TR Hours]],Nurse[[#This Row],[Med Aide/Tech Hours]])</f>
        <v>419.36902173913052</v>
      </c>
      <c r="K295" s="4">
        <f>SUM(Nurse[[#This Row],[RN Hours (excl. Admin, DON)]],Nurse[[#This Row],[LPN Hours (excl. Admin)]],Nurse[[#This Row],[CNA Hours]],Nurse[[#This Row],[NA TR Hours]],Nurse[[#This Row],[Med Aide/Tech Hours]])</f>
        <v>404.41250000000014</v>
      </c>
      <c r="L295" s="4">
        <f>SUM(Nurse[[#This Row],[RN Hours (excl. Admin, DON)]],Nurse[[#This Row],[RN Admin Hours]],Nurse[[#This Row],[RN DON Hours]])</f>
        <v>38.426304347826083</v>
      </c>
      <c r="M295" s="4">
        <v>28.948043478260868</v>
      </c>
      <c r="N295" s="4">
        <v>5.4782608695652177</v>
      </c>
      <c r="O295" s="4">
        <v>4</v>
      </c>
      <c r="P295" s="4">
        <f>SUM(Nurse[[#This Row],[LPN Hours (excl. Admin)]],Nurse[[#This Row],[LPN Admin Hours]])</f>
        <v>197.73695652173922</v>
      </c>
      <c r="Q295" s="4">
        <v>192.258695652174</v>
      </c>
      <c r="R295" s="4">
        <v>5.4782608695652177</v>
      </c>
      <c r="S295" s="4">
        <f>SUM(Nurse[[#This Row],[CNA Hours]],Nurse[[#This Row],[NA TR Hours]],Nurse[[#This Row],[Med Aide/Tech Hours]])</f>
        <v>183.20576086956527</v>
      </c>
      <c r="T295" s="4">
        <v>156.56989130434786</v>
      </c>
      <c r="U295" s="4">
        <v>26.635869565217391</v>
      </c>
      <c r="V295" s="4">
        <v>0</v>
      </c>
      <c r="W2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117.28173913043479</v>
      </c>
      <c r="X295" s="4">
        <v>3.2741304347826086</v>
      </c>
      <c r="Y295" s="4">
        <v>0</v>
      </c>
      <c r="Z295" s="4">
        <v>0</v>
      </c>
      <c r="AA295" s="4">
        <v>68.630978260869554</v>
      </c>
      <c r="AB295" s="4">
        <v>0</v>
      </c>
      <c r="AC295" s="4">
        <v>45.376630434782626</v>
      </c>
      <c r="AD295" s="4">
        <v>0</v>
      </c>
      <c r="AE295" s="4">
        <v>0</v>
      </c>
      <c r="AF295" s="1">
        <v>445203</v>
      </c>
      <c r="AG295" s="1">
        <v>4</v>
      </c>
      <c r="AH295"/>
    </row>
    <row r="296" spans="1:34" x14ac:dyDescent="0.25">
      <c r="A296" t="s">
        <v>352</v>
      </c>
      <c r="B296" t="s">
        <v>165</v>
      </c>
      <c r="C296" t="s">
        <v>513</v>
      </c>
      <c r="D296" t="s">
        <v>414</v>
      </c>
      <c r="E296" s="4">
        <v>84.467391304347828</v>
      </c>
      <c r="F296" s="4">
        <f>Nurse[[#This Row],[Total Nurse Staff Hours]]/Nurse[[#This Row],[MDS Census]]</f>
        <v>3.1719637112340755</v>
      </c>
      <c r="G296" s="4">
        <f>Nurse[[#This Row],[Total Direct Care Staff Hours]]/Nurse[[#This Row],[MDS Census]]</f>
        <v>2.8165306910307555</v>
      </c>
      <c r="H296" s="4">
        <f>Nurse[[#This Row],[Total RN Hours (w/ Admin, DON)]]/Nurse[[#This Row],[MDS Census]]</f>
        <v>0.26230343585124183</v>
      </c>
      <c r="I296" s="4">
        <f>Nurse[[#This Row],[RN Hours (excl. Admin, DON)]]/Nurse[[#This Row],[MDS Census]]</f>
        <v>0.18049285806202547</v>
      </c>
      <c r="J296" s="4">
        <f>SUM(Nurse[[#This Row],[RN Hours (excl. Admin, DON)]],Nurse[[#This Row],[RN Admin Hours]],Nurse[[#This Row],[RN DON Hours]],Nurse[[#This Row],[LPN Hours (excl. Admin)]],Nurse[[#This Row],[LPN Admin Hours]],Nurse[[#This Row],[CNA Hours]],Nurse[[#This Row],[NA TR Hours]],Nurse[[#This Row],[Med Aide/Tech Hours]])</f>
        <v>267.92750000000001</v>
      </c>
      <c r="K296" s="4">
        <f>SUM(Nurse[[#This Row],[RN Hours (excl. Admin, DON)]],Nurse[[#This Row],[LPN Hours (excl. Admin)]],Nurse[[#This Row],[CNA Hours]],Nurse[[#This Row],[NA TR Hours]],Nurse[[#This Row],[Med Aide/Tech Hours]])</f>
        <v>237.905</v>
      </c>
      <c r="L296" s="4">
        <f>SUM(Nurse[[#This Row],[RN Hours (excl. Admin, DON)]],Nurse[[#This Row],[RN Admin Hours]],Nurse[[#This Row],[RN DON Hours]])</f>
        <v>22.15608695652174</v>
      </c>
      <c r="M296" s="4">
        <v>15.245760869565217</v>
      </c>
      <c r="N296" s="4">
        <v>3.1711956521739131</v>
      </c>
      <c r="O296" s="4">
        <v>3.7391304347826089</v>
      </c>
      <c r="P296" s="4">
        <f>SUM(Nurse[[#This Row],[LPN Hours (excl. Admin)]],Nurse[[#This Row],[LPN Admin Hours]])</f>
        <v>97.06010869565219</v>
      </c>
      <c r="Q296" s="4">
        <v>73.947934782608726</v>
      </c>
      <c r="R296" s="4">
        <v>23.11217391304347</v>
      </c>
      <c r="S296" s="4">
        <f>SUM(Nurse[[#This Row],[CNA Hours]],Nurse[[#This Row],[NA TR Hours]],Nurse[[#This Row],[Med Aide/Tech Hours]])</f>
        <v>148.71130434782606</v>
      </c>
      <c r="T296" s="4">
        <v>137.0882608695652</v>
      </c>
      <c r="U296" s="4">
        <v>6.8671739130434784</v>
      </c>
      <c r="V296" s="4">
        <v>4.7558695652173908</v>
      </c>
      <c r="W2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0.32521739130434779</v>
      </c>
      <c r="X296" s="4">
        <v>4.3478260869565216E-2</v>
      </c>
      <c r="Y296" s="4">
        <v>0</v>
      </c>
      <c r="Z296" s="4">
        <v>0</v>
      </c>
      <c r="AA296" s="4">
        <v>0.16217391304347825</v>
      </c>
      <c r="AB296" s="4">
        <v>0.11956521739130435</v>
      </c>
      <c r="AC296" s="4">
        <v>0</v>
      </c>
      <c r="AD296" s="4">
        <v>0</v>
      </c>
      <c r="AE296" s="4">
        <v>0</v>
      </c>
      <c r="AF296" s="1">
        <v>445342</v>
      </c>
      <c r="AG296" s="1">
        <v>4</v>
      </c>
      <c r="AH296"/>
    </row>
    <row r="297" spans="1:34" x14ac:dyDescent="0.25">
      <c r="A297" t="s">
        <v>352</v>
      </c>
      <c r="B297" t="s">
        <v>32</v>
      </c>
      <c r="C297" t="s">
        <v>498</v>
      </c>
      <c r="D297" t="s">
        <v>402</v>
      </c>
      <c r="E297" s="4">
        <v>108.31521739130434</v>
      </c>
      <c r="F297" s="4">
        <f>Nurse[[#This Row],[Total Nurse Staff Hours]]/Nurse[[#This Row],[MDS Census]]</f>
        <v>3.1202558956347217</v>
      </c>
      <c r="G297" s="4">
        <f>Nurse[[#This Row],[Total Direct Care Staff Hours]]/Nurse[[#This Row],[MDS Census]]</f>
        <v>2.8784736578023082</v>
      </c>
      <c r="H297" s="4">
        <f>Nurse[[#This Row],[Total RN Hours (w/ Admin, DON)]]/Nurse[[#This Row],[MDS Census]]</f>
        <v>0.44078474661314609</v>
      </c>
      <c r="I297" s="4">
        <f>Nurse[[#This Row],[RN Hours (excl. Admin, DON)]]/Nurse[[#This Row],[MDS Census]]</f>
        <v>0.30344806823883597</v>
      </c>
      <c r="J297" s="4">
        <f>SUM(Nurse[[#This Row],[RN Hours (excl. Admin, DON)]],Nurse[[#This Row],[RN Admin Hours]],Nurse[[#This Row],[RN DON Hours]],Nurse[[#This Row],[LPN Hours (excl. Admin)]],Nurse[[#This Row],[LPN Admin Hours]],Nurse[[#This Row],[CNA Hours]],Nurse[[#This Row],[NA TR Hours]],Nurse[[#This Row],[Med Aide/Tech Hours]])</f>
        <v>337.97119565217395</v>
      </c>
      <c r="K297" s="4">
        <f>SUM(Nurse[[#This Row],[RN Hours (excl. Admin, DON)]],Nurse[[#This Row],[LPN Hours (excl. Admin)]],Nurse[[#This Row],[CNA Hours]],Nurse[[#This Row],[NA TR Hours]],Nurse[[#This Row],[Med Aide/Tech Hours]])</f>
        <v>311.78250000000003</v>
      </c>
      <c r="L297" s="4">
        <f>SUM(Nurse[[#This Row],[RN Hours (excl. Admin, DON)]],Nurse[[#This Row],[RN Admin Hours]],Nurse[[#This Row],[RN DON Hours]])</f>
        <v>47.743695652173919</v>
      </c>
      <c r="M297" s="4">
        <v>32.868043478260873</v>
      </c>
      <c r="N297" s="4">
        <v>9.4843478260869567</v>
      </c>
      <c r="O297" s="4">
        <v>5.3913043478260869</v>
      </c>
      <c r="P297" s="4">
        <f>SUM(Nurse[[#This Row],[LPN Hours (excl. Admin)]],Nurse[[#This Row],[LPN Admin Hours]])</f>
        <v>96.267065217391306</v>
      </c>
      <c r="Q297" s="4">
        <v>84.95402173913044</v>
      </c>
      <c r="R297" s="4">
        <v>11.31304347826087</v>
      </c>
      <c r="S297" s="4">
        <f>SUM(Nurse[[#This Row],[CNA Hours]],Nurse[[#This Row],[NA TR Hours]],Nurse[[#This Row],[Med Aide/Tech Hours]])</f>
        <v>193.9604347826087</v>
      </c>
      <c r="T297" s="4">
        <v>193.9604347826087</v>
      </c>
      <c r="U297" s="4">
        <v>0</v>
      </c>
      <c r="V297" s="4">
        <v>0</v>
      </c>
      <c r="W2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0.2608695652173913</v>
      </c>
      <c r="X297" s="4">
        <v>0</v>
      </c>
      <c r="Y297" s="4">
        <v>0.2608695652173913</v>
      </c>
      <c r="Z297" s="4">
        <v>0</v>
      </c>
      <c r="AA297" s="4">
        <v>0</v>
      </c>
      <c r="AB297" s="4">
        <v>0</v>
      </c>
      <c r="AC297" s="4">
        <v>0</v>
      </c>
      <c r="AD297" s="4">
        <v>0</v>
      </c>
      <c r="AE297" s="4">
        <v>0</v>
      </c>
      <c r="AF297" s="1">
        <v>445114</v>
      </c>
      <c r="AG297" s="1">
        <v>4</v>
      </c>
      <c r="AH297"/>
    </row>
    <row r="298" spans="1:34" x14ac:dyDescent="0.25">
      <c r="A298" t="s">
        <v>352</v>
      </c>
      <c r="B298" t="s">
        <v>83</v>
      </c>
      <c r="C298" t="s">
        <v>555</v>
      </c>
      <c r="D298" t="s">
        <v>409</v>
      </c>
      <c r="E298" s="4">
        <v>120.21739130434783</v>
      </c>
      <c r="F298" s="4">
        <f>Nurse[[#This Row],[Total Nurse Staff Hours]]/Nurse[[#This Row],[MDS Census]]</f>
        <v>4.1349683544303799</v>
      </c>
      <c r="G298" s="4">
        <f>Nurse[[#This Row],[Total Direct Care Staff Hours]]/Nurse[[#This Row],[MDS Census]]</f>
        <v>3.9585216998191681</v>
      </c>
      <c r="H298" s="4">
        <f>Nurse[[#This Row],[Total RN Hours (w/ Admin, DON)]]/Nurse[[#This Row],[MDS Census]]</f>
        <v>0.43548824593128393</v>
      </c>
      <c r="I298" s="4">
        <f>Nurse[[#This Row],[RN Hours (excl. Admin, DON)]]/Nurse[[#This Row],[MDS Census]]</f>
        <v>0.34217902350813745</v>
      </c>
      <c r="J298" s="4">
        <f>SUM(Nurse[[#This Row],[RN Hours (excl. Admin, DON)]],Nurse[[#This Row],[RN Admin Hours]],Nurse[[#This Row],[RN DON Hours]],Nurse[[#This Row],[LPN Hours (excl. Admin)]],Nurse[[#This Row],[LPN Admin Hours]],Nurse[[#This Row],[CNA Hours]],Nurse[[#This Row],[NA TR Hours]],Nurse[[#This Row],[Med Aide/Tech Hours]])</f>
        <v>497.09510869565219</v>
      </c>
      <c r="K298" s="4">
        <f>SUM(Nurse[[#This Row],[RN Hours (excl. Admin, DON)]],Nurse[[#This Row],[LPN Hours (excl. Admin)]],Nurse[[#This Row],[CNA Hours]],Nurse[[#This Row],[NA TR Hours]],Nurse[[#This Row],[Med Aide/Tech Hours]])</f>
        <v>475.88315217391306</v>
      </c>
      <c r="L298" s="4">
        <f>SUM(Nurse[[#This Row],[RN Hours (excl. Admin, DON)]],Nurse[[#This Row],[RN Admin Hours]],Nurse[[#This Row],[RN DON Hours]])</f>
        <v>52.353260869565219</v>
      </c>
      <c r="M298" s="4">
        <v>41.135869565217391</v>
      </c>
      <c r="N298" s="4">
        <v>5.4782608695652177</v>
      </c>
      <c r="O298" s="4">
        <v>5.7391304347826084</v>
      </c>
      <c r="P298" s="4">
        <f>SUM(Nurse[[#This Row],[LPN Hours (excl. Admin)]],Nurse[[#This Row],[LPN Admin Hours]])</f>
        <v>126.95923913043478</v>
      </c>
      <c r="Q298" s="4">
        <v>116.96467391304348</v>
      </c>
      <c r="R298" s="4">
        <v>9.9945652173913047</v>
      </c>
      <c r="S298" s="4">
        <f>SUM(Nurse[[#This Row],[CNA Hours]],Nurse[[#This Row],[NA TR Hours]],Nurse[[#This Row],[Med Aide/Tech Hours]])</f>
        <v>317.78260869565219</v>
      </c>
      <c r="T298" s="4">
        <v>312.83152173913044</v>
      </c>
      <c r="U298" s="4">
        <v>4.9510869565217392</v>
      </c>
      <c r="V298" s="4">
        <v>0</v>
      </c>
      <c r="W2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2.8260869565217392</v>
      </c>
      <c r="X298" s="4">
        <v>2.8260869565217392</v>
      </c>
      <c r="Y298" s="4">
        <v>0</v>
      </c>
      <c r="Z298" s="4">
        <v>0</v>
      </c>
      <c r="AA298" s="4">
        <v>0</v>
      </c>
      <c r="AB298" s="4">
        <v>0</v>
      </c>
      <c r="AC298" s="4">
        <v>0</v>
      </c>
      <c r="AD298" s="4">
        <v>0</v>
      </c>
      <c r="AE298" s="4">
        <v>0</v>
      </c>
      <c r="AF298" s="1">
        <v>445207</v>
      </c>
      <c r="AG298" s="1">
        <v>4</v>
      </c>
      <c r="AH298"/>
    </row>
    <row r="299" spans="1:34" x14ac:dyDescent="0.25">
      <c r="A299" t="s">
        <v>352</v>
      </c>
      <c r="B299" t="s">
        <v>281</v>
      </c>
      <c r="C299" t="s">
        <v>473</v>
      </c>
      <c r="D299" t="s">
        <v>406</v>
      </c>
      <c r="E299" s="4">
        <v>51.75</v>
      </c>
      <c r="F299" s="4">
        <f>Nurse[[#This Row],[Total Nurse Staff Hours]]/Nurse[[#This Row],[MDS Census]]</f>
        <v>3.9283826927116152</v>
      </c>
      <c r="G299" s="4">
        <f>Nurse[[#This Row],[Total Direct Care Staff Hours]]/Nurse[[#This Row],[MDS Census]]</f>
        <v>3.4603885738290283</v>
      </c>
      <c r="H299" s="4">
        <f>Nurse[[#This Row],[Total RN Hours (w/ Admin, DON)]]/Nurse[[#This Row],[MDS Census]]</f>
        <v>0.45065322411258135</v>
      </c>
      <c r="I299" s="4">
        <f>Nurse[[#This Row],[RN Hours (excl. Admin, DON)]]/Nurse[[#This Row],[MDS Census]]</f>
        <v>0.17938038227263184</v>
      </c>
      <c r="J299" s="4">
        <f>SUM(Nurse[[#This Row],[RN Hours (excl. Admin, DON)]],Nurse[[#This Row],[RN Admin Hours]],Nurse[[#This Row],[RN DON Hours]],Nurse[[#This Row],[LPN Hours (excl. Admin)]],Nurse[[#This Row],[LPN Admin Hours]],Nurse[[#This Row],[CNA Hours]],Nurse[[#This Row],[NA TR Hours]],Nurse[[#This Row],[Med Aide/Tech Hours]])</f>
        <v>203.2938043478261</v>
      </c>
      <c r="K299" s="4">
        <f>SUM(Nurse[[#This Row],[RN Hours (excl. Admin, DON)]],Nurse[[#This Row],[LPN Hours (excl. Admin)]],Nurse[[#This Row],[CNA Hours]],Nurse[[#This Row],[NA TR Hours]],Nurse[[#This Row],[Med Aide/Tech Hours]])</f>
        <v>179.0751086956522</v>
      </c>
      <c r="L299" s="4">
        <f>SUM(Nurse[[#This Row],[RN Hours (excl. Admin, DON)]],Nurse[[#This Row],[RN Admin Hours]],Nurse[[#This Row],[RN DON Hours]])</f>
        <v>23.321304347826086</v>
      </c>
      <c r="M299" s="4">
        <v>9.282934782608697</v>
      </c>
      <c r="N299" s="4">
        <v>7.1470652173913036</v>
      </c>
      <c r="O299" s="4">
        <v>6.8913043478260869</v>
      </c>
      <c r="P299" s="4">
        <f>SUM(Nurse[[#This Row],[LPN Hours (excl. Admin)]],Nurse[[#This Row],[LPN Admin Hours]])</f>
        <v>72.843586956521719</v>
      </c>
      <c r="Q299" s="4">
        <v>62.6632608695652</v>
      </c>
      <c r="R299" s="4">
        <v>10.180326086956519</v>
      </c>
      <c r="S299" s="4">
        <f>SUM(Nurse[[#This Row],[CNA Hours]],Nurse[[#This Row],[NA TR Hours]],Nurse[[#This Row],[Med Aide/Tech Hours]])</f>
        <v>107.12891304347831</v>
      </c>
      <c r="T299" s="4">
        <v>107.12891304347831</v>
      </c>
      <c r="U299" s="4">
        <v>0</v>
      </c>
      <c r="V299" s="4">
        <v>0</v>
      </c>
      <c r="W2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7.5869565217391308</v>
      </c>
      <c r="X299" s="4">
        <v>0</v>
      </c>
      <c r="Y299" s="4">
        <v>0.88043478260869568</v>
      </c>
      <c r="Z299" s="4">
        <v>1.4130434782608696</v>
      </c>
      <c r="AA299" s="4">
        <v>0</v>
      </c>
      <c r="AB299" s="4">
        <v>5.2934782608695654</v>
      </c>
      <c r="AC299" s="4">
        <v>0</v>
      </c>
      <c r="AD299" s="4">
        <v>0</v>
      </c>
      <c r="AE299" s="4">
        <v>0</v>
      </c>
      <c r="AF299" s="1">
        <v>445510</v>
      </c>
      <c r="AG299" s="1">
        <v>4</v>
      </c>
      <c r="AH299"/>
    </row>
    <row r="300" spans="1:34" x14ac:dyDescent="0.25">
      <c r="A300" t="s">
        <v>352</v>
      </c>
      <c r="B300" t="s">
        <v>284</v>
      </c>
      <c r="C300" t="s">
        <v>610</v>
      </c>
      <c r="D300" t="s">
        <v>420</v>
      </c>
      <c r="E300" s="4">
        <v>66.913043478260875</v>
      </c>
      <c r="F300" s="4">
        <f>Nurse[[#This Row],[Total Nurse Staff Hours]]/Nurse[[#This Row],[MDS Census]]</f>
        <v>4.2256481481481467</v>
      </c>
      <c r="G300" s="4">
        <f>Nurse[[#This Row],[Total Direct Care Staff Hours]]/Nurse[[#This Row],[MDS Census]]</f>
        <v>4.0162719298245602</v>
      </c>
      <c r="H300" s="4">
        <f>Nurse[[#This Row],[Total RN Hours (w/ Admin, DON)]]/Nurse[[#This Row],[MDS Census]]</f>
        <v>0.80445419103313831</v>
      </c>
      <c r="I300" s="4">
        <f>Nurse[[#This Row],[RN Hours (excl. Admin, DON)]]/Nurse[[#This Row],[MDS Census]]</f>
        <v>0.59507797270955154</v>
      </c>
      <c r="J300" s="4">
        <f>SUM(Nurse[[#This Row],[RN Hours (excl. Admin, DON)]],Nurse[[#This Row],[RN Admin Hours]],Nurse[[#This Row],[RN DON Hours]],Nurse[[#This Row],[LPN Hours (excl. Admin)]],Nurse[[#This Row],[LPN Admin Hours]],Nurse[[#This Row],[CNA Hours]],Nurse[[#This Row],[NA TR Hours]],Nurse[[#This Row],[Med Aide/Tech Hours]])</f>
        <v>282.75097826086949</v>
      </c>
      <c r="K300" s="4">
        <f>SUM(Nurse[[#This Row],[RN Hours (excl. Admin, DON)]],Nurse[[#This Row],[LPN Hours (excl. Admin)]],Nurse[[#This Row],[CNA Hours]],Nurse[[#This Row],[NA TR Hours]],Nurse[[#This Row],[Med Aide/Tech Hours]])</f>
        <v>268.7409782608695</v>
      </c>
      <c r="L300" s="4">
        <f>SUM(Nurse[[#This Row],[RN Hours (excl. Admin, DON)]],Nurse[[#This Row],[RN Admin Hours]],Nurse[[#This Row],[RN DON Hours]])</f>
        <v>53.828478260869566</v>
      </c>
      <c r="M300" s="4">
        <v>39.818478260869561</v>
      </c>
      <c r="N300" s="4">
        <v>10.679021739130437</v>
      </c>
      <c r="O300" s="4">
        <v>3.3309782608695655</v>
      </c>
      <c r="P300" s="4">
        <f>SUM(Nurse[[#This Row],[LPN Hours (excl. Admin)]],Nurse[[#This Row],[LPN Admin Hours]])</f>
        <v>60.926086956521715</v>
      </c>
      <c r="Q300" s="4">
        <v>60.926086956521715</v>
      </c>
      <c r="R300" s="4">
        <v>0</v>
      </c>
      <c r="S300" s="4">
        <f>SUM(Nurse[[#This Row],[CNA Hours]],Nurse[[#This Row],[NA TR Hours]],Nurse[[#This Row],[Med Aide/Tech Hours]])</f>
        <v>167.99641304347821</v>
      </c>
      <c r="T300" s="4">
        <v>160.12380434782605</v>
      </c>
      <c r="U300" s="4">
        <v>7.8726086956521746</v>
      </c>
      <c r="V300" s="4">
        <v>0</v>
      </c>
      <c r="W3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0" s="4">
        <v>0</v>
      </c>
      <c r="Y300" s="4">
        <v>0</v>
      </c>
      <c r="Z300" s="4">
        <v>0</v>
      </c>
      <c r="AA300" s="4">
        <v>0</v>
      </c>
      <c r="AB300" s="4">
        <v>0</v>
      </c>
      <c r="AC300" s="4">
        <v>0</v>
      </c>
      <c r="AD300" s="4">
        <v>0</v>
      </c>
      <c r="AE300" s="4">
        <v>0</v>
      </c>
      <c r="AF300" s="1">
        <v>445513</v>
      </c>
      <c r="AG300" s="1">
        <v>4</v>
      </c>
      <c r="AH300"/>
    </row>
    <row r="301" spans="1:34" x14ac:dyDescent="0.25">
      <c r="A301" t="s">
        <v>352</v>
      </c>
      <c r="B301" t="s">
        <v>98</v>
      </c>
      <c r="C301" t="s">
        <v>527</v>
      </c>
      <c r="D301" t="s">
        <v>374</v>
      </c>
      <c r="E301" s="4">
        <v>39.228260869565219</v>
      </c>
      <c r="F301" s="4">
        <f>Nurse[[#This Row],[Total Nurse Staff Hours]]/Nurse[[#This Row],[MDS Census]]</f>
        <v>4.1123552230534779</v>
      </c>
      <c r="G301" s="4">
        <f>Nurse[[#This Row],[Total Direct Care Staff Hours]]/Nurse[[#This Row],[MDS Census]]</f>
        <v>3.7169049598226662</v>
      </c>
      <c r="H301" s="4">
        <f>Nurse[[#This Row],[Total RN Hours (w/ Admin, DON)]]/Nurse[[#This Row],[MDS Census]]</f>
        <v>0.38507619839290658</v>
      </c>
      <c r="I301" s="4">
        <f>Nurse[[#This Row],[RN Hours (excl. Admin, DON)]]/Nurse[[#This Row],[MDS Census]]</f>
        <v>0.11499030202272095</v>
      </c>
      <c r="J301" s="4">
        <f>SUM(Nurse[[#This Row],[RN Hours (excl. Admin, DON)]],Nurse[[#This Row],[RN Admin Hours]],Nurse[[#This Row],[RN DON Hours]],Nurse[[#This Row],[LPN Hours (excl. Admin)]],Nurse[[#This Row],[LPN Admin Hours]],Nurse[[#This Row],[CNA Hours]],Nurse[[#This Row],[NA TR Hours]],Nurse[[#This Row],[Med Aide/Tech Hours]])</f>
        <v>161.3205434782609</v>
      </c>
      <c r="K301" s="4">
        <f>SUM(Nurse[[#This Row],[RN Hours (excl. Admin, DON)]],Nurse[[#This Row],[LPN Hours (excl. Admin)]],Nurse[[#This Row],[CNA Hours]],Nurse[[#This Row],[NA TR Hours]],Nurse[[#This Row],[Med Aide/Tech Hours]])</f>
        <v>145.80771739130438</v>
      </c>
      <c r="L301" s="4">
        <f>SUM(Nurse[[#This Row],[RN Hours (excl. Admin, DON)]],Nurse[[#This Row],[RN Admin Hours]],Nurse[[#This Row],[RN DON Hours]])</f>
        <v>15.10586956521739</v>
      </c>
      <c r="M301" s="4">
        <v>4.5108695652173907</v>
      </c>
      <c r="N301" s="4">
        <v>4.1602173913043465</v>
      </c>
      <c r="O301" s="4">
        <v>6.4347826086956523</v>
      </c>
      <c r="P301" s="4">
        <f>SUM(Nurse[[#This Row],[LPN Hours (excl. Admin)]],Nurse[[#This Row],[LPN Admin Hours]])</f>
        <v>62.020869565217367</v>
      </c>
      <c r="Q301" s="4">
        <v>57.103043478260844</v>
      </c>
      <c r="R301" s="4">
        <v>4.9178260869565236</v>
      </c>
      <c r="S301" s="4">
        <f>SUM(Nurse[[#This Row],[CNA Hours]],Nurse[[#This Row],[NA TR Hours]],Nurse[[#This Row],[Med Aide/Tech Hours]])</f>
        <v>84.193804347826131</v>
      </c>
      <c r="T301" s="4">
        <v>84.193804347826131</v>
      </c>
      <c r="U301" s="4">
        <v>0</v>
      </c>
      <c r="V301" s="4">
        <v>0</v>
      </c>
      <c r="W3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59.389130434782601</v>
      </c>
      <c r="X301" s="4">
        <v>0</v>
      </c>
      <c r="Y301" s="4">
        <v>0</v>
      </c>
      <c r="Z301" s="4">
        <v>0</v>
      </c>
      <c r="AA301" s="4">
        <v>22.041304347826085</v>
      </c>
      <c r="AB301" s="4">
        <v>0</v>
      </c>
      <c r="AC301" s="4">
        <v>37.347826086956516</v>
      </c>
      <c r="AD301" s="4">
        <v>0</v>
      </c>
      <c r="AE301" s="4">
        <v>0</v>
      </c>
      <c r="AF301" s="1">
        <v>445233</v>
      </c>
      <c r="AG301" s="1">
        <v>4</v>
      </c>
      <c r="AH301"/>
    </row>
    <row r="302" spans="1:34" x14ac:dyDescent="0.25">
      <c r="A302" t="s">
        <v>352</v>
      </c>
      <c r="B302" t="s">
        <v>131</v>
      </c>
      <c r="C302" t="s">
        <v>569</v>
      </c>
      <c r="D302" t="s">
        <v>423</v>
      </c>
      <c r="E302" s="4">
        <v>101.6195652173913</v>
      </c>
      <c r="F302" s="4">
        <f>Nurse[[#This Row],[Total Nurse Staff Hours]]/Nurse[[#This Row],[MDS Census]]</f>
        <v>3.7113627125895809</v>
      </c>
      <c r="G302" s="4">
        <f>Nurse[[#This Row],[Total Direct Care Staff Hours]]/Nurse[[#This Row],[MDS Census]]</f>
        <v>3.4635019788212631</v>
      </c>
      <c r="H302" s="4">
        <f>Nurse[[#This Row],[Total RN Hours (w/ Admin, DON)]]/Nurse[[#This Row],[MDS Census]]</f>
        <v>0.52858594502085787</v>
      </c>
      <c r="I302" s="4">
        <f>Nurse[[#This Row],[RN Hours (excl. Admin, DON)]]/Nurse[[#This Row],[MDS Census]]</f>
        <v>0.33030270617178314</v>
      </c>
      <c r="J302" s="4">
        <f>SUM(Nurse[[#This Row],[RN Hours (excl. Admin, DON)]],Nurse[[#This Row],[RN Admin Hours]],Nurse[[#This Row],[RN DON Hours]],Nurse[[#This Row],[LPN Hours (excl. Admin)]],Nurse[[#This Row],[LPN Admin Hours]],Nurse[[#This Row],[CNA Hours]],Nurse[[#This Row],[NA TR Hours]],Nurse[[#This Row],[Med Aide/Tech Hours]])</f>
        <v>377.14706521739117</v>
      </c>
      <c r="K302" s="4">
        <f>SUM(Nurse[[#This Row],[RN Hours (excl. Admin, DON)]],Nurse[[#This Row],[LPN Hours (excl. Admin)]],Nurse[[#This Row],[CNA Hours]],Nurse[[#This Row],[NA TR Hours]],Nurse[[#This Row],[Med Aide/Tech Hours]])</f>
        <v>351.95956521739117</v>
      </c>
      <c r="L302" s="4">
        <f>SUM(Nurse[[#This Row],[RN Hours (excl. Admin, DON)]],Nurse[[#This Row],[RN Admin Hours]],Nurse[[#This Row],[RN DON Hours]])</f>
        <v>53.714673913043477</v>
      </c>
      <c r="M302" s="4">
        <v>33.565217391304351</v>
      </c>
      <c r="N302" s="4">
        <v>15.105978260869565</v>
      </c>
      <c r="O302" s="4">
        <v>5.0434782608695654</v>
      </c>
      <c r="P302" s="4">
        <f>SUM(Nurse[[#This Row],[LPN Hours (excl. Admin)]],Nurse[[#This Row],[LPN Admin Hours]])</f>
        <v>91.934782608695656</v>
      </c>
      <c r="Q302" s="4">
        <v>86.896739130434781</v>
      </c>
      <c r="R302" s="4">
        <v>5.0380434782608692</v>
      </c>
      <c r="S302" s="4">
        <f>SUM(Nurse[[#This Row],[CNA Hours]],Nurse[[#This Row],[NA TR Hours]],Nurse[[#This Row],[Med Aide/Tech Hours]])</f>
        <v>231.49760869565208</v>
      </c>
      <c r="T302" s="4">
        <v>231.41065217391295</v>
      </c>
      <c r="U302" s="4">
        <v>8.6956521739130432E-2</v>
      </c>
      <c r="V302" s="4">
        <v>0</v>
      </c>
      <c r="W3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155.42119565217394</v>
      </c>
      <c r="X302" s="4">
        <v>19.478260869565219</v>
      </c>
      <c r="Y302" s="4">
        <v>0</v>
      </c>
      <c r="Z302" s="4">
        <v>0</v>
      </c>
      <c r="AA302" s="4">
        <v>46.364130434782609</v>
      </c>
      <c r="AB302" s="4">
        <v>0</v>
      </c>
      <c r="AC302" s="4">
        <v>89.578804347826093</v>
      </c>
      <c r="AD302" s="4">
        <v>0</v>
      </c>
      <c r="AE302" s="4">
        <v>0</v>
      </c>
      <c r="AF302" s="1">
        <v>445281</v>
      </c>
      <c r="AG302" s="1">
        <v>4</v>
      </c>
      <c r="AH302"/>
    </row>
    <row r="303" spans="1:34" x14ac:dyDescent="0.25">
      <c r="A303" t="s">
        <v>352</v>
      </c>
      <c r="B303" t="s">
        <v>88</v>
      </c>
      <c r="C303" t="s">
        <v>545</v>
      </c>
      <c r="D303" t="s">
        <v>397</v>
      </c>
      <c r="E303" s="4">
        <v>56.152173913043477</v>
      </c>
      <c r="F303" s="4">
        <f>Nurse[[#This Row],[Total Nurse Staff Hours]]/Nurse[[#This Row],[MDS Census]]</f>
        <v>2.8411788617886176</v>
      </c>
      <c r="G303" s="4">
        <f>Nurse[[#This Row],[Total Direct Care Staff Hours]]/Nurse[[#This Row],[MDS Census]]</f>
        <v>2.5298432055749127</v>
      </c>
      <c r="H303" s="4">
        <f>Nurse[[#This Row],[Total RN Hours (w/ Admin, DON)]]/Nurse[[#This Row],[MDS Census]]</f>
        <v>0.20448122338366242</v>
      </c>
      <c r="I303" s="4">
        <f>Nurse[[#This Row],[RN Hours (excl. Admin, DON)]]/Nurse[[#This Row],[MDS Census]]</f>
        <v>9.5789779326364718E-2</v>
      </c>
      <c r="J303" s="4">
        <f>SUM(Nurse[[#This Row],[RN Hours (excl. Admin, DON)]],Nurse[[#This Row],[RN Admin Hours]],Nurse[[#This Row],[RN DON Hours]],Nurse[[#This Row],[LPN Hours (excl. Admin)]],Nurse[[#This Row],[LPN Admin Hours]],Nurse[[#This Row],[CNA Hours]],Nurse[[#This Row],[NA TR Hours]],Nurse[[#This Row],[Med Aide/Tech Hours]])</f>
        <v>159.53836956521738</v>
      </c>
      <c r="K303" s="4">
        <f>SUM(Nurse[[#This Row],[RN Hours (excl. Admin, DON)]],Nurse[[#This Row],[LPN Hours (excl. Admin)]],Nurse[[#This Row],[CNA Hours]],Nurse[[#This Row],[NA TR Hours]],Nurse[[#This Row],[Med Aide/Tech Hours]])</f>
        <v>142.0561956521739</v>
      </c>
      <c r="L303" s="4">
        <f>SUM(Nurse[[#This Row],[RN Hours (excl. Admin, DON)]],Nurse[[#This Row],[RN Admin Hours]],Nurse[[#This Row],[RN DON Hours]])</f>
        <v>11.482065217391305</v>
      </c>
      <c r="M303" s="4">
        <v>5.3788043478260885</v>
      </c>
      <c r="N303" s="4">
        <v>0</v>
      </c>
      <c r="O303" s="4">
        <v>6.1032608695652177</v>
      </c>
      <c r="P303" s="4">
        <f>SUM(Nurse[[#This Row],[LPN Hours (excl. Admin)]],Nurse[[#This Row],[LPN Admin Hours]])</f>
        <v>74.263369565217388</v>
      </c>
      <c r="Q303" s="4">
        <v>62.884456521739132</v>
      </c>
      <c r="R303" s="4">
        <v>11.378913043478262</v>
      </c>
      <c r="S303" s="4">
        <f>SUM(Nurse[[#This Row],[CNA Hours]],Nurse[[#This Row],[NA TR Hours]],Nurse[[#This Row],[Med Aide/Tech Hours]])</f>
        <v>73.792934782608683</v>
      </c>
      <c r="T303" s="4">
        <v>73.792934782608683</v>
      </c>
      <c r="U303" s="4">
        <v>0</v>
      </c>
      <c r="V303" s="4">
        <v>0</v>
      </c>
      <c r="W3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9.6479347826086954</v>
      </c>
      <c r="X303" s="4">
        <v>0</v>
      </c>
      <c r="Y303" s="4">
        <v>0</v>
      </c>
      <c r="Z303" s="4">
        <v>0</v>
      </c>
      <c r="AA303" s="4">
        <v>3.4526086956521742</v>
      </c>
      <c r="AB303" s="4">
        <v>0</v>
      </c>
      <c r="AC303" s="4">
        <v>6.1953260869565208</v>
      </c>
      <c r="AD303" s="4">
        <v>0</v>
      </c>
      <c r="AE303" s="4">
        <v>0</v>
      </c>
      <c r="AF303" s="1">
        <v>445216</v>
      </c>
      <c r="AG303" s="1">
        <v>4</v>
      </c>
      <c r="AH303"/>
    </row>
    <row r="304" spans="1:34" x14ac:dyDescent="0.25">
      <c r="A304" t="s">
        <v>352</v>
      </c>
      <c r="B304" t="s">
        <v>133</v>
      </c>
      <c r="C304" t="s">
        <v>570</v>
      </c>
      <c r="D304" t="s">
        <v>388</v>
      </c>
      <c r="E304" s="4">
        <v>68.141304347826093</v>
      </c>
      <c r="F304" s="4">
        <f>Nurse[[#This Row],[Total Nurse Staff Hours]]/Nurse[[#This Row],[MDS Census]]</f>
        <v>2.8627149465624493</v>
      </c>
      <c r="G304" s="4">
        <f>Nurse[[#This Row],[Total Direct Care Staff Hours]]/Nurse[[#This Row],[MDS Census]]</f>
        <v>2.6060392407082467</v>
      </c>
      <c r="H304" s="4">
        <f>Nurse[[#This Row],[Total RN Hours (w/ Admin, DON)]]/Nurse[[#This Row],[MDS Census]]</f>
        <v>0.75129845270378037</v>
      </c>
      <c r="I304" s="4">
        <f>Nurse[[#This Row],[RN Hours (excl. Admin, DON)]]/Nurse[[#This Row],[MDS Census]]</f>
        <v>0.50188068272451736</v>
      </c>
      <c r="J304" s="4">
        <f>SUM(Nurse[[#This Row],[RN Hours (excl. Admin, DON)]],Nurse[[#This Row],[RN Admin Hours]],Nurse[[#This Row],[RN DON Hours]],Nurse[[#This Row],[LPN Hours (excl. Admin)]],Nurse[[#This Row],[LPN Admin Hours]],Nurse[[#This Row],[CNA Hours]],Nurse[[#This Row],[NA TR Hours]],Nurse[[#This Row],[Med Aide/Tech Hours]])</f>
        <v>195.06913043478258</v>
      </c>
      <c r="K304" s="4">
        <f>SUM(Nurse[[#This Row],[RN Hours (excl. Admin, DON)]],Nurse[[#This Row],[LPN Hours (excl. Admin)]],Nurse[[#This Row],[CNA Hours]],Nurse[[#This Row],[NA TR Hours]],Nurse[[#This Row],[Med Aide/Tech Hours]])</f>
        <v>177.57891304347825</v>
      </c>
      <c r="L304" s="4">
        <f>SUM(Nurse[[#This Row],[RN Hours (excl. Admin, DON)]],Nurse[[#This Row],[RN Admin Hours]],Nurse[[#This Row],[RN DON Hours]])</f>
        <v>51.194456521739127</v>
      </c>
      <c r="M304" s="4">
        <v>34.198804347826083</v>
      </c>
      <c r="N304" s="4">
        <v>9.3913043478260878</v>
      </c>
      <c r="O304" s="4">
        <v>7.6043478260869559</v>
      </c>
      <c r="P304" s="4">
        <f>SUM(Nurse[[#This Row],[LPN Hours (excl. Admin)]],Nurse[[#This Row],[LPN Admin Hours]])</f>
        <v>29.734891304347823</v>
      </c>
      <c r="Q304" s="4">
        <v>29.240326086956518</v>
      </c>
      <c r="R304" s="4">
        <v>0.49456521739130432</v>
      </c>
      <c r="S304" s="4">
        <f>SUM(Nurse[[#This Row],[CNA Hours]],Nurse[[#This Row],[NA TR Hours]],Nurse[[#This Row],[Med Aide/Tech Hours]])</f>
        <v>114.13978260869565</v>
      </c>
      <c r="T304" s="4">
        <v>112.31173913043479</v>
      </c>
      <c r="U304" s="4">
        <v>1.8280434782608697</v>
      </c>
      <c r="V304" s="4">
        <v>0</v>
      </c>
      <c r="W3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4.6806521739130442</v>
      </c>
      <c r="X304" s="4">
        <v>0</v>
      </c>
      <c r="Y304" s="4">
        <v>0</v>
      </c>
      <c r="Z304" s="4">
        <v>2.5608695652173918</v>
      </c>
      <c r="AA304" s="4">
        <v>1.0095652173913043</v>
      </c>
      <c r="AB304" s="4">
        <v>0</v>
      </c>
      <c r="AC304" s="4">
        <v>1.1102173913043478</v>
      </c>
      <c r="AD304" s="4">
        <v>0</v>
      </c>
      <c r="AE304" s="4">
        <v>0</v>
      </c>
      <c r="AF304" s="1">
        <v>445284</v>
      </c>
      <c r="AG304" s="1">
        <v>4</v>
      </c>
      <c r="AH304"/>
    </row>
    <row r="305" spans="1:34" x14ac:dyDescent="0.25">
      <c r="A305" t="s">
        <v>352</v>
      </c>
      <c r="B305" t="s">
        <v>219</v>
      </c>
      <c r="C305" t="s">
        <v>520</v>
      </c>
      <c r="D305" t="s">
        <v>452</v>
      </c>
      <c r="E305" s="4">
        <v>52.684782608695649</v>
      </c>
      <c r="F305" s="4">
        <f>Nurse[[#This Row],[Total Nurse Staff Hours]]/Nurse[[#This Row],[MDS Census]]</f>
        <v>3.2899834949453273</v>
      </c>
      <c r="G305" s="4">
        <f>Nurse[[#This Row],[Total Direct Care Staff Hours]]/Nurse[[#This Row],[MDS Census]]</f>
        <v>3.1397936868165877</v>
      </c>
      <c r="H305" s="4">
        <f>Nurse[[#This Row],[Total RN Hours (w/ Admin, DON)]]/Nurse[[#This Row],[MDS Census]]</f>
        <v>0.54675675675675683</v>
      </c>
      <c r="I305" s="4">
        <f>Nurse[[#This Row],[RN Hours (excl. Admin, DON)]]/Nurse[[#This Row],[MDS Census]]</f>
        <v>0.4125706622653188</v>
      </c>
      <c r="J305" s="4">
        <f>SUM(Nurse[[#This Row],[RN Hours (excl. Admin, DON)]],Nurse[[#This Row],[RN Admin Hours]],Nurse[[#This Row],[RN DON Hours]],Nurse[[#This Row],[LPN Hours (excl. Admin)]],Nurse[[#This Row],[LPN Admin Hours]],Nurse[[#This Row],[CNA Hours]],Nurse[[#This Row],[NA TR Hours]],Nurse[[#This Row],[Med Aide/Tech Hours]])</f>
        <v>173.33206521739132</v>
      </c>
      <c r="K305" s="4">
        <f>SUM(Nurse[[#This Row],[RN Hours (excl. Admin, DON)]],Nurse[[#This Row],[LPN Hours (excl. Admin)]],Nurse[[#This Row],[CNA Hours]],Nurse[[#This Row],[NA TR Hours]],Nurse[[#This Row],[Med Aide/Tech Hours]])</f>
        <v>165.41934782608695</v>
      </c>
      <c r="L305" s="4">
        <f>SUM(Nurse[[#This Row],[RN Hours (excl. Admin, DON)]],Nurse[[#This Row],[RN Admin Hours]],Nurse[[#This Row],[RN DON Hours]])</f>
        <v>28.805760869565219</v>
      </c>
      <c r="M305" s="4">
        <v>21.736195652173915</v>
      </c>
      <c r="N305" s="4">
        <v>5.5043478260869563</v>
      </c>
      <c r="O305" s="4">
        <v>1.5652173913043479</v>
      </c>
      <c r="P305" s="4">
        <f>SUM(Nurse[[#This Row],[LPN Hours (excl. Admin)]],Nurse[[#This Row],[LPN Admin Hours]])</f>
        <v>40.946086956521732</v>
      </c>
      <c r="Q305" s="4">
        <v>40.102934782608692</v>
      </c>
      <c r="R305" s="4">
        <v>0.84315217391304353</v>
      </c>
      <c r="S305" s="4">
        <f>SUM(Nurse[[#This Row],[CNA Hours]],Nurse[[#This Row],[NA TR Hours]],Nurse[[#This Row],[Med Aide/Tech Hours]])</f>
        <v>103.58021739130436</v>
      </c>
      <c r="T305" s="4">
        <v>103.58021739130436</v>
      </c>
      <c r="U305" s="4">
        <v>0</v>
      </c>
      <c r="V305" s="4">
        <v>0</v>
      </c>
      <c r="W3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12.606739130434777</v>
      </c>
      <c r="X305" s="4">
        <v>3.2227173913043479</v>
      </c>
      <c r="Y305" s="4">
        <v>0</v>
      </c>
      <c r="Z305" s="4">
        <v>0</v>
      </c>
      <c r="AA305" s="4">
        <v>9.3079347826086902</v>
      </c>
      <c r="AB305" s="4">
        <v>0</v>
      </c>
      <c r="AC305" s="4">
        <v>7.6086956521739135E-2</v>
      </c>
      <c r="AD305" s="4">
        <v>0</v>
      </c>
      <c r="AE305" s="4">
        <v>0</v>
      </c>
      <c r="AF305" s="1">
        <v>445435</v>
      </c>
      <c r="AG305" s="1">
        <v>4</v>
      </c>
      <c r="AH305"/>
    </row>
    <row r="306" spans="1:34" x14ac:dyDescent="0.25">
      <c r="A306" t="s">
        <v>352</v>
      </c>
      <c r="B306" t="s">
        <v>183</v>
      </c>
      <c r="C306" t="s">
        <v>468</v>
      </c>
      <c r="D306" t="s">
        <v>423</v>
      </c>
      <c r="E306" s="4">
        <v>56.771739130434781</v>
      </c>
      <c r="F306" s="4">
        <f>Nurse[[#This Row],[Total Nurse Staff Hours]]/Nurse[[#This Row],[MDS Census]]</f>
        <v>4.2686253111238752</v>
      </c>
      <c r="G306" s="4">
        <f>Nurse[[#This Row],[Total Direct Care Staff Hours]]/Nurse[[#This Row],[MDS Census]]</f>
        <v>4.1616944284893744</v>
      </c>
      <c r="H306" s="4">
        <f>Nurse[[#This Row],[Total RN Hours (w/ Admin, DON)]]/Nurse[[#This Row],[MDS Census]]</f>
        <v>0.60138043270151276</v>
      </c>
      <c r="I306" s="4">
        <f>Nurse[[#This Row],[RN Hours (excl. Admin, DON)]]/Nurse[[#This Row],[MDS Census]]</f>
        <v>0.49444955006701152</v>
      </c>
      <c r="J306" s="4">
        <f>SUM(Nurse[[#This Row],[RN Hours (excl. Admin, DON)]],Nurse[[#This Row],[RN Admin Hours]],Nurse[[#This Row],[RN DON Hours]],Nurse[[#This Row],[LPN Hours (excl. Admin)]],Nurse[[#This Row],[LPN Admin Hours]],Nurse[[#This Row],[CNA Hours]],Nurse[[#This Row],[NA TR Hours]],Nurse[[#This Row],[Med Aide/Tech Hours]])</f>
        <v>242.33728260869566</v>
      </c>
      <c r="K306" s="4">
        <f>SUM(Nurse[[#This Row],[RN Hours (excl. Admin, DON)]],Nurse[[#This Row],[LPN Hours (excl. Admin)]],Nurse[[#This Row],[CNA Hours]],Nurse[[#This Row],[NA TR Hours]],Nurse[[#This Row],[Med Aide/Tech Hours]])</f>
        <v>236.26663043478263</v>
      </c>
      <c r="L306" s="4">
        <f>SUM(Nurse[[#This Row],[RN Hours (excl. Admin, DON)]],Nurse[[#This Row],[RN Admin Hours]],Nurse[[#This Row],[RN DON Hours]])</f>
        <v>34.141413043478273</v>
      </c>
      <c r="M306" s="4">
        <v>28.07076086956523</v>
      </c>
      <c r="N306" s="4">
        <v>2.2880434782608696</v>
      </c>
      <c r="O306" s="4">
        <v>3.7826086956521738</v>
      </c>
      <c r="P306" s="4">
        <f>SUM(Nurse[[#This Row],[LPN Hours (excl. Admin)]],Nurse[[#This Row],[LPN Admin Hours]])</f>
        <v>81.911630434782609</v>
      </c>
      <c r="Q306" s="4">
        <v>81.911630434782609</v>
      </c>
      <c r="R306" s="4">
        <v>0</v>
      </c>
      <c r="S306" s="4">
        <f>SUM(Nurse[[#This Row],[CNA Hours]],Nurse[[#This Row],[NA TR Hours]],Nurse[[#This Row],[Med Aide/Tech Hours]])</f>
        <v>126.28423913043478</v>
      </c>
      <c r="T306" s="4">
        <v>126.28423913043478</v>
      </c>
      <c r="U306" s="4">
        <v>0</v>
      </c>
      <c r="V306" s="4">
        <v>0</v>
      </c>
      <c r="W3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99.501630434782612</v>
      </c>
      <c r="X306" s="4">
        <v>10.789456521739126</v>
      </c>
      <c r="Y306" s="4">
        <v>2.2880434782608696</v>
      </c>
      <c r="Z306" s="4">
        <v>0</v>
      </c>
      <c r="AA306" s="4">
        <v>25.680652173913046</v>
      </c>
      <c r="AB306" s="4">
        <v>0</v>
      </c>
      <c r="AC306" s="4">
        <v>60.743478260869573</v>
      </c>
      <c r="AD306" s="4">
        <v>0</v>
      </c>
      <c r="AE306" s="4">
        <v>0</v>
      </c>
      <c r="AF306" s="1">
        <v>445378</v>
      </c>
      <c r="AG306" s="1">
        <v>4</v>
      </c>
      <c r="AH306"/>
    </row>
    <row r="307" spans="1:34" x14ac:dyDescent="0.25">
      <c r="A307" t="s">
        <v>352</v>
      </c>
      <c r="B307" t="s">
        <v>82</v>
      </c>
      <c r="C307" t="s">
        <v>543</v>
      </c>
      <c r="D307" t="s">
        <v>396</v>
      </c>
      <c r="E307" s="4">
        <v>32.489130434782609</v>
      </c>
      <c r="F307" s="4">
        <f>Nurse[[#This Row],[Total Nurse Staff Hours]]/Nurse[[#This Row],[MDS Census]]</f>
        <v>3.5649548343927724</v>
      </c>
      <c r="G307" s="4">
        <f>Nurse[[#This Row],[Total Direct Care Staff Hours]]/Nurse[[#This Row],[MDS Census]]</f>
        <v>3.2315557042489118</v>
      </c>
      <c r="H307" s="4">
        <f>Nurse[[#This Row],[Total RN Hours (w/ Admin, DON)]]/Nurse[[#This Row],[MDS Census]]</f>
        <v>0.72136500501840051</v>
      </c>
      <c r="I307" s="4">
        <f>Nurse[[#This Row],[RN Hours (excl. Admin, DON)]]/Nurse[[#This Row],[MDS Census]]</f>
        <v>0.38796587487453976</v>
      </c>
      <c r="J307" s="4">
        <f>SUM(Nurse[[#This Row],[RN Hours (excl. Admin, DON)]],Nurse[[#This Row],[RN Admin Hours]],Nurse[[#This Row],[RN DON Hours]],Nurse[[#This Row],[LPN Hours (excl. Admin)]],Nurse[[#This Row],[LPN Admin Hours]],Nurse[[#This Row],[CNA Hours]],Nurse[[#This Row],[NA TR Hours]],Nurse[[#This Row],[Med Aide/Tech Hours]])</f>
        <v>115.82228260869562</v>
      </c>
      <c r="K307" s="4">
        <f>SUM(Nurse[[#This Row],[RN Hours (excl. Admin, DON)]],Nurse[[#This Row],[LPN Hours (excl. Admin)]],Nurse[[#This Row],[CNA Hours]],Nurse[[#This Row],[NA TR Hours]],Nurse[[#This Row],[Med Aide/Tech Hours]])</f>
        <v>104.99043478260867</v>
      </c>
      <c r="L307" s="4">
        <f>SUM(Nurse[[#This Row],[RN Hours (excl. Admin, DON)]],Nurse[[#This Row],[RN Admin Hours]],Nurse[[#This Row],[RN DON Hours]])</f>
        <v>23.436521739130427</v>
      </c>
      <c r="M307" s="4">
        <v>12.604673913043472</v>
      </c>
      <c r="N307" s="4">
        <v>5.8459782608695647</v>
      </c>
      <c r="O307" s="4">
        <v>4.9858695652173903</v>
      </c>
      <c r="P307" s="4">
        <f>SUM(Nurse[[#This Row],[LPN Hours (excl. Admin)]],Nurse[[#This Row],[LPN Admin Hours]])</f>
        <v>27.235978260869565</v>
      </c>
      <c r="Q307" s="4">
        <v>27.235978260869565</v>
      </c>
      <c r="R307" s="4">
        <v>0</v>
      </c>
      <c r="S307" s="4">
        <f>SUM(Nurse[[#This Row],[CNA Hours]],Nurse[[#This Row],[NA TR Hours]],Nurse[[#This Row],[Med Aide/Tech Hours]])</f>
        <v>65.149782608695631</v>
      </c>
      <c r="T307" s="4">
        <v>65.149782608695631</v>
      </c>
      <c r="U307" s="4">
        <v>0</v>
      </c>
      <c r="V307" s="4">
        <v>0</v>
      </c>
      <c r="W3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42.46065217391304</v>
      </c>
      <c r="X307" s="4">
        <v>7.6361956521739129</v>
      </c>
      <c r="Y307" s="4">
        <v>5.8459782608695647</v>
      </c>
      <c r="Z307" s="4">
        <v>4.9858695652173903</v>
      </c>
      <c r="AA307" s="4">
        <v>19.192282608695653</v>
      </c>
      <c r="AB307" s="4">
        <v>0</v>
      </c>
      <c r="AC307" s="4">
        <v>4.8003260869565221</v>
      </c>
      <c r="AD307" s="4">
        <v>0</v>
      </c>
      <c r="AE307" s="4">
        <v>0</v>
      </c>
      <c r="AF307" s="1">
        <v>445205</v>
      </c>
      <c r="AG307" s="1">
        <v>4</v>
      </c>
      <c r="AH307"/>
    </row>
    <row r="308" spans="1:34" x14ac:dyDescent="0.25">
      <c r="A308" t="s">
        <v>352</v>
      </c>
      <c r="B308" t="s">
        <v>147</v>
      </c>
      <c r="C308" t="s">
        <v>460</v>
      </c>
      <c r="D308" t="s">
        <v>406</v>
      </c>
      <c r="E308" s="4">
        <v>74.326086956521735</v>
      </c>
      <c r="F308" s="4">
        <f>Nurse[[#This Row],[Total Nurse Staff Hours]]/Nurse[[#This Row],[MDS Census]]</f>
        <v>4.4735302720093602</v>
      </c>
      <c r="G308" s="4">
        <f>Nurse[[#This Row],[Total Direct Care Staff Hours]]/Nurse[[#This Row],[MDS Census]]</f>
        <v>4.1634249780637616</v>
      </c>
      <c r="H308" s="4">
        <f>Nurse[[#This Row],[Total RN Hours (w/ Admin, DON)]]/Nurse[[#This Row],[MDS Census]]</f>
        <v>0.2987350102369114</v>
      </c>
      <c r="I308" s="4">
        <f>Nurse[[#This Row],[RN Hours (excl. Admin, DON)]]/Nurse[[#This Row],[MDS Census]]</f>
        <v>9.9883006727113199E-2</v>
      </c>
      <c r="J308" s="4">
        <f>SUM(Nurse[[#This Row],[RN Hours (excl. Admin, DON)]],Nurse[[#This Row],[RN Admin Hours]],Nurse[[#This Row],[RN DON Hours]],Nurse[[#This Row],[LPN Hours (excl. Admin)]],Nurse[[#This Row],[LPN Admin Hours]],Nurse[[#This Row],[CNA Hours]],Nurse[[#This Row],[NA TR Hours]],Nurse[[#This Row],[Med Aide/Tech Hours]])</f>
        <v>332.5</v>
      </c>
      <c r="K308" s="4">
        <f>SUM(Nurse[[#This Row],[RN Hours (excl. Admin, DON)]],Nurse[[#This Row],[LPN Hours (excl. Admin)]],Nurse[[#This Row],[CNA Hours]],Nurse[[#This Row],[NA TR Hours]],Nurse[[#This Row],[Med Aide/Tech Hours]])</f>
        <v>309.45108695652175</v>
      </c>
      <c r="L308" s="4">
        <f>SUM(Nurse[[#This Row],[RN Hours (excl. Admin, DON)]],Nurse[[#This Row],[RN Admin Hours]],Nurse[[#This Row],[RN DON Hours]])</f>
        <v>22.203804347826086</v>
      </c>
      <c r="M308" s="4">
        <v>7.4239130434782608</v>
      </c>
      <c r="N308" s="4">
        <v>10.328804347826088</v>
      </c>
      <c r="O308" s="4">
        <v>4.4510869565217392</v>
      </c>
      <c r="P308" s="4">
        <f>SUM(Nurse[[#This Row],[LPN Hours (excl. Admin)]],Nurse[[#This Row],[LPN Admin Hours]])</f>
        <v>122.625</v>
      </c>
      <c r="Q308" s="4">
        <v>114.35597826086956</v>
      </c>
      <c r="R308" s="4">
        <v>8.2690217391304355</v>
      </c>
      <c r="S308" s="4">
        <f>SUM(Nurse[[#This Row],[CNA Hours]],Nurse[[#This Row],[NA TR Hours]],Nurse[[#This Row],[Med Aide/Tech Hours]])</f>
        <v>187.67119565217391</v>
      </c>
      <c r="T308" s="4">
        <v>187.67119565217391</v>
      </c>
      <c r="U308" s="4">
        <v>0</v>
      </c>
      <c r="V308" s="4">
        <v>0</v>
      </c>
      <c r="W3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8" s="4">
        <v>0</v>
      </c>
      <c r="Y308" s="4">
        <v>0</v>
      </c>
      <c r="Z308" s="4">
        <v>0</v>
      </c>
      <c r="AA308" s="4">
        <v>0</v>
      </c>
      <c r="AB308" s="4">
        <v>0</v>
      </c>
      <c r="AC308" s="4">
        <v>0</v>
      </c>
      <c r="AD308" s="4">
        <v>0</v>
      </c>
      <c r="AE308" s="4">
        <v>0</v>
      </c>
      <c r="AF308" s="1">
        <v>445304</v>
      </c>
      <c r="AG308" s="1">
        <v>4</v>
      </c>
      <c r="AH308"/>
    </row>
    <row r="309" spans="1:34" x14ac:dyDescent="0.25">
      <c r="AH309"/>
    </row>
    <row r="310" spans="1:34" x14ac:dyDescent="0.25">
      <c r="AH310"/>
    </row>
    <row r="311" spans="1:34" x14ac:dyDescent="0.25">
      <c r="AH311"/>
    </row>
    <row r="312" spans="1:34" x14ac:dyDescent="0.25">
      <c r="AH312"/>
    </row>
    <row r="313" spans="1:34" x14ac:dyDescent="0.25">
      <c r="AH313"/>
    </row>
    <row r="314" spans="1:34" x14ac:dyDescent="0.25">
      <c r="AH314"/>
    </row>
    <row r="315" spans="1:34" x14ac:dyDescent="0.25">
      <c r="AH315"/>
    </row>
    <row r="316" spans="1:34" x14ac:dyDescent="0.25">
      <c r="AH316"/>
    </row>
    <row r="317" spans="1:34" x14ac:dyDescent="0.25">
      <c r="AH317"/>
    </row>
    <row r="318" spans="1:34" x14ac:dyDescent="0.25">
      <c r="AH318"/>
    </row>
    <row r="319" spans="1:34" x14ac:dyDescent="0.25">
      <c r="AH319"/>
    </row>
    <row r="320" spans="1: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9" spans="34:34" x14ac:dyDescent="0.25">
      <c r="AH499"/>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499"/>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1" customWidth="1"/>
    <col min="9" max="10" width="15.7109375" customWidth="1"/>
    <col min="11" max="11" width="15.7109375" style="11" customWidth="1" collapsed="1"/>
    <col min="12" max="13" width="15.7109375" hidden="1" customWidth="1" outlineLevel="1"/>
    <col min="14" max="14" width="15.7109375" style="11" hidden="1" customWidth="1" outlineLevel="1"/>
    <col min="15" max="16" width="15.7109375" hidden="1" customWidth="1" outlineLevel="1"/>
    <col min="17" max="17" width="15.7109375" style="9" hidden="1" customWidth="1" outlineLevel="1"/>
    <col min="18" max="18" width="9.140625" hidden="1" customWidth="1" outlineLevel="1"/>
    <col min="19" max="19" width="15.7109375" hidden="1" customWidth="1" outlineLevel="1"/>
    <col min="20" max="20" width="15.7109375" style="11" hidden="1" customWidth="1" outlineLevel="1"/>
    <col min="21" max="21" width="9.140625" hidden="1" customWidth="1" outlineLevel="1"/>
    <col min="22" max="22" width="15.7109375" hidden="1" customWidth="1" outlineLevel="1"/>
    <col min="23" max="23" width="15.7109375" style="11" hidden="1" customWidth="1" outlineLevel="1"/>
    <col min="24" max="25" width="15.7109375" hidden="1" customWidth="1" outlineLevel="1"/>
    <col min="26" max="26" width="15.7109375" style="11" hidden="1" customWidth="1" outlineLevel="1"/>
    <col min="27" max="27" width="9.140625" hidden="1" customWidth="1" outlineLevel="1"/>
    <col min="28" max="28" width="15.7109375" hidden="1" customWidth="1" outlineLevel="1"/>
    <col min="29" max="29" width="15.7109375" style="11" hidden="1" customWidth="1" outlineLevel="1"/>
    <col min="30" max="31" width="15.7109375" hidden="1" customWidth="1" outlineLevel="1"/>
    <col min="32" max="32" width="15.7109375" style="11" hidden="1" customWidth="1" outlineLevel="1"/>
    <col min="33" max="33" width="9.140625" hidden="1" customWidth="1" outlineLevel="1"/>
    <col min="34" max="34" width="15.7109375" hidden="1" customWidth="1" outlineLevel="1"/>
    <col min="35" max="35" width="15.7109375" style="11" hidden="1" customWidth="1" outlineLevel="1"/>
    <col min="36" max="36" width="9.140625" hidden="1" customWidth="1" outlineLevel="1"/>
    <col min="37" max="37" width="15.7109375" hidden="1" customWidth="1" outlineLevel="1"/>
    <col min="38" max="38" width="15.7109375" style="11"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611</v>
      </c>
      <c r="B1" s="2" t="s">
        <v>613</v>
      </c>
      <c r="C1" s="2" t="s">
        <v>614</v>
      </c>
      <c r="D1" s="2" t="s">
        <v>615</v>
      </c>
      <c r="E1" s="2" t="s">
        <v>616</v>
      </c>
      <c r="F1" s="2" t="s">
        <v>621</v>
      </c>
      <c r="G1" s="2" t="s">
        <v>647</v>
      </c>
      <c r="H1" s="10" t="s">
        <v>648</v>
      </c>
      <c r="I1" s="2" t="s">
        <v>622</v>
      </c>
      <c r="J1" s="2" t="s">
        <v>645</v>
      </c>
      <c r="K1" s="10" t="s">
        <v>649</v>
      </c>
      <c r="L1" s="2" t="s">
        <v>623</v>
      </c>
      <c r="M1" s="2" t="s">
        <v>646</v>
      </c>
      <c r="N1" s="10" t="s">
        <v>657</v>
      </c>
      <c r="O1" s="2" t="s">
        <v>624</v>
      </c>
      <c r="P1" s="2" t="s">
        <v>635</v>
      </c>
      <c r="Q1" s="8" t="s">
        <v>651</v>
      </c>
      <c r="R1" s="2" t="s">
        <v>625</v>
      </c>
      <c r="S1" s="2" t="s">
        <v>636</v>
      </c>
      <c r="T1" s="10" t="s">
        <v>650</v>
      </c>
      <c r="U1" s="2" t="s">
        <v>626</v>
      </c>
      <c r="V1" s="2" t="s">
        <v>637</v>
      </c>
      <c r="W1" s="10" t="s">
        <v>652</v>
      </c>
      <c r="X1" s="2" t="s">
        <v>628</v>
      </c>
      <c r="Y1" s="2" t="s">
        <v>638</v>
      </c>
      <c r="Z1" s="10" t="s">
        <v>653</v>
      </c>
      <c r="AA1" s="2" t="s">
        <v>629</v>
      </c>
      <c r="AB1" s="2" t="s">
        <v>639</v>
      </c>
      <c r="AC1" s="10" t="s">
        <v>658</v>
      </c>
      <c r="AD1" s="2" t="s">
        <v>631</v>
      </c>
      <c r="AE1" s="2" t="s">
        <v>640</v>
      </c>
      <c r="AF1" s="10" t="s">
        <v>654</v>
      </c>
      <c r="AG1" s="2" t="s">
        <v>632</v>
      </c>
      <c r="AH1" s="2" t="s">
        <v>641</v>
      </c>
      <c r="AI1" s="10" t="s">
        <v>655</v>
      </c>
      <c r="AJ1" s="2" t="s">
        <v>633</v>
      </c>
      <c r="AK1" s="2" t="s">
        <v>642</v>
      </c>
      <c r="AL1" s="10" t="s">
        <v>656</v>
      </c>
      <c r="AM1" s="2" t="s">
        <v>643</v>
      </c>
      <c r="AN1" s="3" t="s">
        <v>644</v>
      </c>
    </row>
    <row r="2" spans="1:51" x14ac:dyDescent="0.25">
      <c r="A2" t="s">
        <v>352</v>
      </c>
      <c r="B2" t="s">
        <v>259</v>
      </c>
      <c r="C2" t="s">
        <v>532</v>
      </c>
      <c r="D2" t="s">
        <v>371</v>
      </c>
      <c r="E2" s="4">
        <v>81.967391304347828</v>
      </c>
      <c r="F2" s="4">
        <v>224.79347826086956</v>
      </c>
      <c r="G2" s="4">
        <v>0.2608695652173913</v>
      </c>
      <c r="H2" s="11">
        <v>1.1604854697548474E-3</v>
      </c>
      <c r="I2" s="4">
        <v>206.59510869565219</v>
      </c>
      <c r="J2" s="4">
        <v>0</v>
      </c>
      <c r="K2" s="11">
        <v>0</v>
      </c>
      <c r="L2" s="4">
        <v>31.108695652173914</v>
      </c>
      <c r="M2" s="4">
        <v>0.2608695652173913</v>
      </c>
      <c r="N2" s="11">
        <v>8.3857442348008373E-3</v>
      </c>
      <c r="O2" s="4">
        <v>21.163043478260871</v>
      </c>
      <c r="P2" s="4">
        <v>0</v>
      </c>
      <c r="Q2" s="9">
        <v>0</v>
      </c>
      <c r="R2" s="4">
        <v>5.5543478260869561</v>
      </c>
      <c r="S2" s="4">
        <v>0.2608695652173913</v>
      </c>
      <c r="T2" s="11">
        <v>4.6966731898238752E-2</v>
      </c>
      <c r="U2" s="4">
        <v>4.3913043478260869</v>
      </c>
      <c r="V2" s="4">
        <v>0</v>
      </c>
      <c r="W2" s="11">
        <v>0</v>
      </c>
      <c r="X2" s="4">
        <v>72.385869565217391</v>
      </c>
      <c r="Y2" s="4">
        <v>0</v>
      </c>
      <c r="Z2" s="11">
        <v>0</v>
      </c>
      <c r="AA2" s="4">
        <v>8.2527173913043477</v>
      </c>
      <c r="AB2" s="4">
        <v>0</v>
      </c>
      <c r="AC2" s="11">
        <v>0</v>
      </c>
      <c r="AD2" s="4">
        <v>113.04619565217391</v>
      </c>
      <c r="AE2" s="4">
        <v>0</v>
      </c>
      <c r="AF2" s="11">
        <v>0</v>
      </c>
      <c r="AG2" s="4">
        <v>0</v>
      </c>
      <c r="AH2" s="4">
        <v>0</v>
      </c>
      <c r="AI2" s="11" t="s">
        <v>659</v>
      </c>
      <c r="AJ2" s="4">
        <v>0</v>
      </c>
      <c r="AK2" s="4">
        <v>0</v>
      </c>
      <c r="AL2" s="11" t="s">
        <v>659</v>
      </c>
      <c r="AM2" s="1">
        <v>445483</v>
      </c>
      <c r="AN2" s="1">
        <v>4</v>
      </c>
      <c r="AX2"/>
      <c r="AY2"/>
    </row>
    <row r="3" spans="1:51" x14ac:dyDescent="0.25">
      <c r="A3" t="s">
        <v>352</v>
      </c>
      <c r="B3" t="s">
        <v>192</v>
      </c>
      <c r="C3" t="s">
        <v>472</v>
      </c>
      <c r="D3" t="s">
        <v>425</v>
      </c>
      <c r="E3" s="4">
        <v>43.934782608695649</v>
      </c>
      <c r="F3" s="4">
        <v>268.84630434782611</v>
      </c>
      <c r="G3" s="4">
        <v>26.821847826086959</v>
      </c>
      <c r="H3" s="11">
        <v>9.9766473975352016E-2</v>
      </c>
      <c r="I3" s="4">
        <v>247.09086956521736</v>
      </c>
      <c r="J3" s="4">
        <v>26.821847826086959</v>
      </c>
      <c r="K3" s="11">
        <v>0.10855054204666829</v>
      </c>
      <c r="L3" s="4">
        <v>42.396739130434781</v>
      </c>
      <c r="M3" s="4">
        <v>0</v>
      </c>
      <c r="N3" s="11">
        <v>0</v>
      </c>
      <c r="O3" s="4">
        <v>25.097826086956523</v>
      </c>
      <c r="P3" s="4">
        <v>0</v>
      </c>
      <c r="Q3" s="9">
        <v>0</v>
      </c>
      <c r="R3" s="4">
        <v>11.820652173913043</v>
      </c>
      <c r="S3" s="4">
        <v>0</v>
      </c>
      <c r="T3" s="11">
        <v>0</v>
      </c>
      <c r="U3" s="4">
        <v>5.4782608695652177</v>
      </c>
      <c r="V3" s="4">
        <v>0</v>
      </c>
      <c r="W3" s="11">
        <v>0</v>
      </c>
      <c r="X3" s="4">
        <v>78.075326086956508</v>
      </c>
      <c r="Y3" s="4">
        <v>13.129673913043479</v>
      </c>
      <c r="Z3" s="11">
        <v>0.16816675089413377</v>
      </c>
      <c r="AA3" s="4">
        <v>4.4565217391304346</v>
      </c>
      <c r="AB3" s="4">
        <v>0</v>
      </c>
      <c r="AC3" s="11">
        <v>0</v>
      </c>
      <c r="AD3" s="4">
        <v>59.724782608695655</v>
      </c>
      <c r="AE3" s="4">
        <v>13.692173913043479</v>
      </c>
      <c r="AF3" s="11">
        <v>0.22925447887775086</v>
      </c>
      <c r="AG3" s="4">
        <v>84.192934782608702</v>
      </c>
      <c r="AH3" s="4">
        <v>0</v>
      </c>
      <c r="AI3" s="11">
        <v>0</v>
      </c>
      <c r="AJ3" s="4">
        <v>0</v>
      </c>
      <c r="AK3" s="4">
        <v>0</v>
      </c>
      <c r="AL3" s="11" t="s">
        <v>659</v>
      </c>
      <c r="AM3" s="1">
        <v>445392</v>
      </c>
      <c r="AN3" s="1">
        <v>4</v>
      </c>
      <c r="AX3"/>
      <c r="AY3"/>
    </row>
    <row r="4" spans="1:51" x14ac:dyDescent="0.25">
      <c r="A4" t="s">
        <v>352</v>
      </c>
      <c r="B4" t="s">
        <v>195</v>
      </c>
      <c r="C4" t="s">
        <v>591</v>
      </c>
      <c r="D4" t="s">
        <v>450</v>
      </c>
      <c r="E4" s="4">
        <v>79.402173913043484</v>
      </c>
      <c r="F4" s="4">
        <v>297.15010869565219</v>
      </c>
      <c r="G4" s="4">
        <v>3.8913043478260869</v>
      </c>
      <c r="H4" s="11">
        <v>1.309541620195619E-2</v>
      </c>
      <c r="I4" s="4">
        <v>266.44630434782607</v>
      </c>
      <c r="J4" s="4">
        <v>3.8913043478260869</v>
      </c>
      <c r="K4" s="11">
        <v>1.460445982672094E-2</v>
      </c>
      <c r="L4" s="4">
        <v>35.630434782608695</v>
      </c>
      <c r="M4" s="4">
        <v>0</v>
      </c>
      <c r="N4" s="11">
        <v>0</v>
      </c>
      <c r="O4" s="4">
        <v>24.994565217391305</v>
      </c>
      <c r="P4" s="4">
        <v>0</v>
      </c>
      <c r="Q4" s="9">
        <v>0</v>
      </c>
      <c r="R4" s="4">
        <v>5.1576086956521738</v>
      </c>
      <c r="S4" s="4">
        <v>0</v>
      </c>
      <c r="T4" s="11">
        <v>0</v>
      </c>
      <c r="U4" s="4">
        <v>5.4782608695652177</v>
      </c>
      <c r="V4" s="4">
        <v>0</v>
      </c>
      <c r="W4" s="11">
        <v>0</v>
      </c>
      <c r="X4" s="4">
        <v>75.089673913043484</v>
      </c>
      <c r="Y4" s="4">
        <v>0</v>
      </c>
      <c r="Z4" s="11">
        <v>0</v>
      </c>
      <c r="AA4" s="4">
        <v>20.067934782608695</v>
      </c>
      <c r="AB4" s="4">
        <v>0</v>
      </c>
      <c r="AC4" s="11">
        <v>0</v>
      </c>
      <c r="AD4" s="4">
        <v>166.36206521739129</v>
      </c>
      <c r="AE4" s="4">
        <v>3.8913043478260869</v>
      </c>
      <c r="AF4" s="11">
        <v>2.3390574905049297E-2</v>
      </c>
      <c r="AG4" s="4">
        <v>0</v>
      </c>
      <c r="AH4" s="4">
        <v>0</v>
      </c>
      <c r="AI4" s="11" t="s">
        <v>659</v>
      </c>
      <c r="AJ4" s="4">
        <v>0</v>
      </c>
      <c r="AK4" s="4">
        <v>0</v>
      </c>
      <c r="AL4" s="11" t="s">
        <v>659</v>
      </c>
      <c r="AM4" s="1">
        <v>445397</v>
      </c>
      <c r="AN4" s="1">
        <v>4</v>
      </c>
      <c r="AX4"/>
      <c r="AY4"/>
    </row>
    <row r="5" spans="1:51" x14ac:dyDescent="0.25">
      <c r="A5" t="s">
        <v>352</v>
      </c>
      <c r="B5" t="s">
        <v>64</v>
      </c>
      <c r="C5" t="s">
        <v>532</v>
      </c>
      <c r="D5" t="s">
        <v>371</v>
      </c>
      <c r="E5" s="4">
        <v>65.913043478260875</v>
      </c>
      <c r="F5" s="4">
        <v>212.95119565217391</v>
      </c>
      <c r="G5" s="4">
        <v>9.1032608695652169</v>
      </c>
      <c r="H5" s="11">
        <v>4.2748108747105253E-2</v>
      </c>
      <c r="I5" s="4">
        <v>178.32565217391303</v>
      </c>
      <c r="J5" s="4">
        <v>9.1032608695652169</v>
      </c>
      <c r="K5" s="11">
        <v>5.1048521391006685E-2</v>
      </c>
      <c r="L5" s="4">
        <v>34.639130434782615</v>
      </c>
      <c r="M5" s="4">
        <v>0.17119565217391305</v>
      </c>
      <c r="N5" s="11">
        <v>4.9422618300489513E-3</v>
      </c>
      <c r="O5" s="4">
        <v>0.17119565217391305</v>
      </c>
      <c r="P5" s="4">
        <v>0.17119565217391305</v>
      </c>
      <c r="Q5" s="9">
        <v>1</v>
      </c>
      <c r="R5" s="4">
        <v>11.782608695652174</v>
      </c>
      <c r="S5" s="4">
        <v>0</v>
      </c>
      <c r="T5" s="11">
        <v>0</v>
      </c>
      <c r="U5" s="4">
        <v>22.685326086956525</v>
      </c>
      <c r="V5" s="4">
        <v>0</v>
      </c>
      <c r="W5" s="11">
        <v>0</v>
      </c>
      <c r="X5" s="4">
        <v>50.417173913043477</v>
      </c>
      <c r="Y5" s="4">
        <v>3.2907608695652173</v>
      </c>
      <c r="Z5" s="11">
        <v>6.5270633281447402E-2</v>
      </c>
      <c r="AA5" s="4">
        <v>0.15760869565217392</v>
      </c>
      <c r="AB5" s="4">
        <v>0</v>
      </c>
      <c r="AC5" s="11">
        <v>0</v>
      </c>
      <c r="AD5" s="4">
        <v>127.73728260869564</v>
      </c>
      <c r="AE5" s="4">
        <v>5.6413043478260869</v>
      </c>
      <c r="AF5" s="11">
        <v>4.416333456151085E-2</v>
      </c>
      <c r="AG5" s="4">
        <v>0</v>
      </c>
      <c r="AH5" s="4">
        <v>0</v>
      </c>
      <c r="AI5" s="11" t="s">
        <v>659</v>
      </c>
      <c r="AJ5" s="4">
        <v>0</v>
      </c>
      <c r="AK5" s="4">
        <v>0</v>
      </c>
      <c r="AL5" s="11" t="s">
        <v>659</v>
      </c>
      <c r="AM5" s="1">
        <v>445162</v>
      </c>
      <c r="AN5" s="1">
        <v>4</v>
      </c>
      <c r="AX5"/>
      <c r="AY5"/>
    </row>
    <row r="6" spans="1:51" x14ac:dyDescent="0.25">
      <c r="A6" t="s">
        <v>352</v>
      </c>
      <c r="B6" t="s">
        <v>217</v>
      </c>
      <c r="C6" t="s">
        <v>467</v>
      </c>
      <c r="D6" t="s">
        <v>364</v>
      </c>
      <c r="E6" s="4">
        <v>84.836956521739125</v>
      </c>
      <c r="F6" s="4">
        <v>334.18836956521727</v>
      </c>
      <c r="G6" s="4">
        <v>0</v>
      </c>
      <c r="H6" s="11">
        <v>0</v>
      </c>
      <c r="I6" s="4">
        <v>304.13945652173902</v>
      </c>
      <c r="J6" s="4">
        <v>0</v>
      </c>
      <c r="K6" s="11">
        <v>0</v>
      </c>
      <c r="L6" s="4">
        <v>38.195652173913039</v>
      </c>
      <c r="M6" s="4">
        <v>0</v>
      </c>
      <c r="N6" s="11">
        <v>0</v>
      </c>
      <c r="O6" s="4">
        <v>26.777173913043477</v>
      </c>
      <c r="P6" s="4">
        <v>0</v>
      </c>
      <c r="Q6" s="9">
        <v>0</v>
      </c>
      <c r="R6" s="4">
        <v>6.375</v>
      </c>
      <c r="S6" s="4">
        <v>0</v>
      </c>
      <c r="T6" s="11">
        <v>0</v>
      </c>
      <c r="U6" s="4">
        <v>5.0434782608695654</v>
      </c>
      <c r="V6" s="4">
        <v>0</v>
      </c>
      <c r="W6" s="11">
        <v>0</v>
      </c>
      <c r="X6" s="4">
        <v>88.565217391304344</v>
      </c>
      <c r="Y6" s="4">
        <v>0</v>
      </c>
      <c r="Z6" s="11">
        <v>0</v>
      </c>
      <c r="AA6" s="4">
        <v>18.630434782608695</v>
      </c>
      <c r="AB6" s="4">
        <v>0</v>
      </c>
      <c r="AC6" s="11">
        <v>0</v>
      </c>
      <c r="AD6" s="4">
        <v>170.60956521739124</v>
      </c>
      <c r="AE6" s="4">
        <v>0</v>
      </c>
      <c r="AF6" s="11">
        <v>0</v>
      </c>
      <c r="AG6" s="4">
        <v>18.1875</v>
      </c>
      <c r="AH6" s="4">
        <v>0</v>
      </c>
      <c r="AI6" s="11">
        <v>0</v>
      </c>
      <c r="AJ6" s="4">
        <v>0</v>
      </c>
      <c r="AK6" s="4">
        <v>0</v>
      </c>
      <c r="AL6" s="11" t="s">
        <v>659</v>
      </c>
      <c r="AM6" s="1">
        <v>445433</v>
      </c>
      <c r="AN6" s="1">
        <v>4</v>
      </c>
      <c r="AX6"/>
      <c r="AY6"/>
    </row>
    <row r="7" spans="1:51" x14ac:dyDescent="0.25">
      <c r="A7" t="s">
        <v>352</v>
      </c>
      <c r="B7" t="s">
        <v>202</v>
      </c>
      <c r="C7" t="s">
        <v>456</v>
      </c>
      <c r="D7" t="s">
        <v>374</v>
      </c>
      <c r="E7" s="4">
        <v>59.510869565217391</v>
      </c>
      <c r="F7" s="4">
        <v>222.53260869565219</v>
      </c>
      <c r="G7" s="4">
        <v>14.067934782608695</v>
      </c>
      <c r="H7" s="11">
        <v>6.3217408293850433E-2</v>
      </c>
      <c r="I7" s="4">
        <v>199.71739130434784</v>
      </c>
      <c r="J7" s="4">
        <v>14.067934782608695</v>
      </c>
      <c r="K7" s="11">
        <v>7.0439207575922494E-2</v>
      </c>
      <c r="L7" s="4">
        <v>36.638586956521742</v>
      </c>
      <c r="M7" s="4">
        <v>0.14402173913043478</v>
      </c>
      <c r="N7" s="11">
        <v>3.9308759178224425E-3</v>
      </c>
      <c r="O7" s="4">
        <v>13.823369565217391</v>
      </c>
      <c r="P7" s="4">
        <v>0.14402173913043478</v>
      </c>
      <c r="Q7" s="9">
        <v>1.041871436996265E-2</v>
      </c>
      <c r="R7" s="4">
        <v>17.858695652173914</v>
      </c>
      <c r="S7" s="4">
        <v>0</v>
      </c>
      <c r="T7" s="11">
        <v>0</v>
      </c>
      <c r="U7" s="4">
        <v>4.9565217391304346</v>
      </c>
      <c r="V7" s="4">
        <v>0</v>
      </c>
      <c r="W7" s="11">
        <v>0</v>
      </c>
      <c r="X7" s="4">
        <v>68.331521739130437</v>
      </c>
      <c r="Y7" s="4">
        <v>11.475543478260869</v>
      </c>
      <c r="Z7" s="11">
        <v>0.1679392348683687</v>
      </c>
      <c r="AA7" s="4">
        <v>0</v>
      </c>
      <c r="AB7" s="4">
        <v>0</v>
      </c>
      <c r="AC7" s="11" t="s">
        <v>659</v>
      </c>
      <c r="AD7" s="4">
        <v>117.00271739130434</v>
      </c>
      <c r="AE7" s="4">
        <v>2.4483695652173911</v>
      </c>
      <c r="AF7" s="11">
        <v>2.0925749587755765E-2</v>
      </c>
      <c r="AG7" s="4">
        <v>0.55978260869565222</v>
      </c>
      <c r="AH7" s="4">
        <v>0</v>
      </c>
      <c r="AI7" s="11">
        <v>0</v>
      </c>
      <c r="AJ7" s="4">
        <v>0</v>
      </c>
      <c r="AK7" s="4">
        <v>0</v>
      </c>
      <c r="AL7" s="11" t="s">
        <v>659</v>
      </c>
      <c r="AM7" s="1">
        <v>445411</v>
      </c>
      <c r="AN7" s="1">
        <v>4</v>
      </c>
      <c r="AX7"/>
      <c r="AY7"/>
    </row>
    <row r="8" spans="1:51" x14ac:dyDescent="0.25">
      <c r="A8" t="s">
        <v>352</v>
      </c>
      <c r="B8" t="s">
        <v>212</v>
      </c>
      <c r="C8" t="s">
        <v>547</v>
      </c>
      <c r="D8" t="s">
        <v>395</v>
      </c>
      <c r="E8" s="4">
        <v>72.315217391304344</v>
      </c>
      <c r="F8" s="4">
        <v>218.02445652173913</v>
      </c>
      <c r="G8" s="4">
        <v>0</v>
      </c>
      <c r="H8" s="11">
        <v>0</v>
      </c>
      <c r="I8" s="4">
        <v>191.69565217391306</v>
      </c>
      <c r="J8" s="4">
        <v>0</v>
      </c>
      <c r="K8" s="11">
        <v>0</v>
      </c>
      <c r="L8" s="4">
        <v>26.209239130434781</v>
      </c>
      <c r="M8" s="4">
        <v>0</v>
      </c>
      <c r="N8" s="11">
        <v>0</v>
      </c>
      <c r="O8" s="4">
        <v>17.589673913043477</v>
      </c>
      <c r="P8" s="4">
        <v>0</v>
      </c>
      <c r="Q8" s="9">
        <v>0</v>
      </c>
      <c r="R8" s="4">
        <v>3.9239130434782608</v>
      </c>
      <c r="S8" s="4">
        <v>0</v>
      </c>
      <c r="T8" s="11">
        <v>0</v>
      </c>
      <c r="U8" s="4">
        <v>4.6956521739130439</v>
      </c>
      <c r="V8" s="4">
        <v>0</v>
      </c>
      <c r="W8" s="11">
        <v>0</v>
      </c>
      <c r="X8" s="4">
        <v>83.467391304347828</v>
      </c>
      <c r="Y8" s="4">
        <v>0</v>
      </c>
      <c r="Z8" s="11">
        <v>0</v>
      </c>
      <c r="AA8" s="4">
        <v>17.709239130434781</v>
      </c>
      <c r="AB8" s="4">
        <v>0</v>
      </c>
      <c r="AC8" s="11">
        <v>0</v>
      </c>
      <c r="AD8" s="4">
        <v>78.114130434782609</v>
      </c>
      <c r="AE8" s="4">
        <v>0</v>
      </c>
      <c r="AF8" s="11">
        <v>0</v>
      </c>
      <c r="AG8" s="4">
        <v>12.524456521739131</v>
      </c>
      <c r="AH8" s="4">
        <v>0</v>
      </c>
      <c r="AI8" s="11">
        <v>0</v>
      </c>
      <c r="AJ8" s="4">
        <v>0</v>
      </c>
      <c r="AK8" s="4">
        <v>0</v>
      </c>
      <c r="AL8" s="11" t="s">
        <v>659</v>
      </c>
      <c r="AM8" s="1">
        <v>445427</v>
      </c>
      <c r="AN8" s="1">
        <v>4</v>
      </c>
      <c r="AX8"/>
      <c r="AY8"/>
    </row>
    <row r="9" spans="1:51" x14ac:dyDescent="0.25">
      <c r="A9" t="s">
        <v>352</v>
      </c>
      <c r="B9" t="s">
        <v>211</v>
      </c>
      <c r="C9" t="s">
        <v>527</v>
      </c>
      <c r="D9" t="s">
        <v>374</v>
      </c>
      <c r="E9" s="4">
        <v>66.826086956521735</v>
      </c>
      <c r="F9" s="4">
        <v>264.71695652173906</v>
      </c>
      <c r="G9" s="4">
        <v>81.10554347826087</v>
      </c>
      <c r="H9" s="11">
        <v>0.30638590192313703</v>
      </c>
      <c r="I9" s="4">
        <v>237.04032608695653</v>
      </c>
      <c r="J9" s="4">
        <v>80.665326086956526</v>
      </c>
      <c r="K9" s="11">
        <v>0.34030212250621455</v>
      </c>
      <c r="L9" s="4">
        <v>27.127717391304348</v>
      </c>
      <c r="M9" s="4">
        <v>5.820652173913043</v>
      </c>
      <c r="N9" s="11">
        <v>0.21456476009215664</v>
      </c>
      <c r="O9" s="4">
        <v>18.728260869565219</v>
      </c>
      <c r="P9" s="4">
        <v>5.3804347826086953</v>
      </c>
      <c r="Q9" s="9">
        <v>0.28728961114335461</v>
      </c>
      <c r="R9" s="4">
        <v>2.7065217391304346</v>
      </c>
      <c r="S9" s="4">
        <v>0.44021739130434784</v>
      </c>
      <c r="T9" s="11">
        <v>0.16265060240963858</v>
      </c>
      <c r="U9" s="4">
        <v>5.6929347826086953</v>
      </c>
      <c r="V9" s="4">
        <v>0</v>
      </c>
      <c r="W9" s="11">
        <v>0</v>
      </c>
      <c r="X9" s="4">
        <v>72.573478260869564</v>
      </c>
      <c r="Y9" s="4">
        <v>29.559891304347829</v>
      </c>
      <c r="Z9" s="11">
        <v>0.40730983291296979</v>
      </c>
      <c r="AA9" s="4">
        <v>19.277173913043477</v>
      </c>
      <c r="AB9" s="4">
        <v>0</v>
      </c>
      <c r="AC9" s="11">
        <v>0</v>
      </c>
      <c r="AD9" s="4">
        <v>143.03478260869565</v>
      </c>
      <c r="AE9" s="4">
        <v>45.725000000000001</v>
      </c>
      <c r="AF9" s="11">
        <v>0.31967748799319107</v>
      </c>
      <c r="AG9" s="4">
        <v>2.7038043478260869</v>
      </c>
      <c r="AH9" s="4">
        <v>0</v>
      </c>
      <c r="AI9" s="11">
        <v>0</v>
      </c>
      <c r="AJ9" s="4">
        <v>0</v>
      </c>
      <c r="AK9" s="4">
        <v>0</v>
      </c>
      <c r="AL9" s="11" t="s">
        <v>659</v>
      </c>
      <c r="AM9" s="1">
        <v>445426</v>
      </c>
      <c r="AN9" s="1">
        <v>4</v>
      </c>
      <c r="AX9"/>
      <c r="AY9"/>
    </row>
    <row r="10" spans="1:51" x14ac:dyDescent="0.25">
      <c r="A10" t="s">
        <v>352</v>
      </c>
      <c r="B10" t="s">
        <v>161</v>
      </c>
      <c r="C10" t="s">
        <v>489</v>
      </c>
      <c r="D10" t="s">
        <v>411</v>
      </c>
      <c r="E10" s="4">
        <v>64.684782608695656</v>
      </c>
      <c r="F10" s="4">
        <v>319.98641304347825</v>
      </c>
      <c r="G10" s="4">
        <v>0</v>
      </c>
      <c r="H10" s="11">
        <v>0</v>
      </c>
      <c r="I10" s="4">
        <v>284.11413043478262</v>
      </c>
      <c r="J10" s="4">
        <v>0</v>
      </c>
      <c r="K10" s="11">
        <v>0</v>
      </c>
      <c r="L10" s="4">
        <v>50.779891304347828</v>
      </c>
      <c r="M10" s="4">
        <v>0</v>
      </c>
      <c r="N10" s="11">
        <v>0</v>
      </c>
      <c r="O10" s="4">
        <v>26.695652173913043</v>
      </c>
      <c r="P10" s="4">
        <v>0</v>
      </c>
      <c r="Q10" s="9">
        <v>0</v>
      </c>
      <c r="R10" s="4">
        <v>19.649456521739129</v>
      </c>
      <c r="S10" s="4">
        <v>0</v>
      </c>
      <c r="T10" s="11">
        <v>0</v>
      </c>
      <c r="U10" s="4">
        <v>4.4347826086956523</v>
      </c>
      <c r="V10" s="4">
        <v>0</v>
      </c>
      <c r="W10" s="11">
        <v>0</v>
      </c>
      <c r="X10" s="4">
        <v>65.714673913043484</v>
      </c>
      <c r="Y10" s="4">
        <v>0</v>
      </c>
      <c r="Z10" s="11">
        <v>0</v>
      </c>
      <c r="AA10" s="4">
        <v>11.788043478260869</v>
      </c>
      <c r="AB10" s="4">
        <v>0</v>
      </c>
      <c r="AC10" s="11">
        <v>0</v>
      </c>
      <c r="AD10" s="4">
        <v>187.75271739130434</v>
      </c>
      <c r="AE10" s="4">
        <v>0</v>
      </c>
      <c r="AF10" s="11">
        <v>0</v>
      </c>
      <c r="AG10" s="4">
        <v>3.9510869565217392</v>
      </c>
      <c r="AH10" s="4">
        <v>0</v>
      </c>
      <c r="AI10" s="11">
        <v>0</v>
      </c>
      <c r="AJ10" s="4">
        <v>0</v>
      </c>
      <c r="AK10" s="4">
        <v>0</v>
      </c>
      <c r="AL10" s="11" t="s">
        <v>659</v>
      </c>
      <c r="AM10" s="1">
        <v>445330</v>
      </c>
      <c r="AN10" s="1">
        <v>4</v>
      </c>
      <c r="AX10"/>
      <c r="AY10"/>
    </row>
    <row r="11" spans="1:51" x14ac:dyDescent="0.25">
      <c r="A11" t="s">
        <v>352</v>
      </c>
      <c r="B11" t="s">
        <v>223</v>
      </c>
      <c r="C11" t="s">
        <v>519</v>
      </c>
      <c r="D11" t="s">
        <v>426</v>
      </c>
      <c r="E11" s="4">
        <v>68.25</v>
      </c>
      <c r="F11" s="4">
        <v>233.66576086956525</v>
      </c>
      <c r="G11" s="4">
        <v>12.019021739130434</v>
      </c>
      <c r="H11" s="11">
        <v>5.1436811685215543E-2</v>
      </c>
      <c r="I11" s="4">
        <v>211.94021739130437</v>
      </c>
      <c r="J11" s="4">
        <v>12.019021739130434</v>
      </c>
      <c r="K11" s="11">
        <v>5.6709490473626167E-2</v>
      </c>
      <c r="L11" s="4">
        <v>23.304347826086957</v>
      </c>
      <c r="M11" s="4">
        <v>0</v>
      </c>
      <c r="N11" s="11">
        <v>0</v>
      </c>
      <c r="O11" s="4">
        <v>18.709239130434781</v>
      </c>
      <c r="P11" s="4">
        <v>0</v>
      </c>
      <c r="Q11" s="9">
        <v>0</v>
      </c>
      <c r="R11" s="4">
        <v>1.3559782608695652</v>
      </c>
      <c r="S11" s="4">
        <v>0</v>
      </c>
      <c r="T11" s="11">
        <v>0</v>
      </c>
      <c r="U11" s="4">
        <v>3.2391304347826089</v>
      </c>
      <c r="V11" s="4">
        <v>0</v>
      </c>
      <c r="W11" s="11">
        <v>0</v>
      </c>
      <c r="X11" s="4">
        <v>59.472826086956523</v>
      </c>
      <c r="Y11" s="4">
        <v>1.3913043478260869</v>
      </c>
      <c r="Z11" s="11">
        <v>2.3393950470620487E-2</v>
      </c>
      <c r="AA11" s="4">
        <v>17.130434782608695</v>
      </c>
      <c r="AB11" s="4">
        <v>0</v>
      </c>
      <c r="AC11" s="11">
        <v>0</v>
      </c>
      <c r="AD11" s="4">
        <v>118.43478260869566</v>
      </c>
      <c r="AE11" s="4">
        <v>10.627717391304348</v>
      </c>
      <c r="AF11" s="11">
        <v>8.9734765051395007E-2</v>
      </c>
      <c r="AG11" s="4">
        <v>15.323369565217391</v>
      </c>
      <c r="AH11" s="4">
        <v>0</v>
      </c>
      <c r="AI11" s="11">
        <v>0</v>
      </c>
      <c r="AJ11" s="4">
        <v>0</v>
      </c>
      <c r="AK11" s="4">
        <v>0</v>
      </c>
      <c r="AL11" s="11" t="s">
        <v>659</v>
      </c>
      <c r="AM11" s="1">
        <v>445442</v>
      </c>
      <c r="AN11" s="1">
        <v>4</v>
      </c>
      <c r="AX11"/>
      <c r="AY11"/>
    </row>
    <row r="12" spans="1:51" x14ac:dyDescent="0.25">
      <c r="A12" t="s">
        <v>352</v>
      </c>
      <c r="B12" t="s">
        <v>118</v>
      </c>
      <c r="C12" t="s">
        <v>468</v>
      </c>
      <c r="D12" t="s">
        <v>423</v>
      </c>
      <c r="E12" s="4">
        <v>99.967391304347828</v>
      </c>
      <c r="F12" s="4">
        <v>362.01086956521738</v>
      </c>
      <c r="G12" s="4">
        <v>56.904891304347828</v>
      </c>
      <c r="H12" s="11">
        <v>0.15719111244557876</v>
      </c>
      <c r="I12" s="4">
        <v>317.41304347826087</v>
      </c>
      <c r="J12" s="4">
        <v>56.904891304347828</v>
      </c>
      <c r="K12" s="11">
        <v>0.17927710430792412</v>
      </c>
      <c r="L12" s="4">
        <v>63.798913043478258</v>
      </c>
      <c r="M12" s="4">
        <v>1.9538043478260869</v>
      </c>
      <c r="N12" s="11">
        <v>3.0624414345344578E-2</v>
      </c>
      <c r="O12" s="4">
        <v>34.380434782608695</v>
      </c>
      <c r="P12" s="4">
        <v>1.9538043478260869</v>
      </c>
      <c r="Q12" s="9">
        <v>5.6828959848245333E-2</v>
      </c>
      <c r="R12" s="4">
        <v>24.027173913043477</v>
      </c>
      <c r="S12" s="4">
        <v>0</v>
      </c>
      <c r="T12" s="11">
        <v>0</v>
      </c>
      <c r="U12" s="4">
        <v>5.3913043478260869</v>
      </c>
      <c r="V12" s="4">
        <v>0</v>
      </c>
      <c r="W12" s="11">
        <v>0</v>
      </c>
      <c r="X12" s="4">
        <v>88.423913043478265</v>
      </c>
      <c r="Y12" s="4">
        <v>33.402173913043477</v>
      </c>
      <c r="Z12" s="11">
        <v>0.37775046097111242</v>
      </c>
      <c r="AA12" s="4">
        <v>15.179347826086957</v>
      </c>
      <c r="AB12" s="4">
        <v>0</v>
      </c>
      <c r="AC12" s="11">
        <v>0</v>
      </c>
      <c r="AD12" s="4">
        <v>190.25815217391303</v>
      </c>
      <c r="AE12" s="4">
        <v>21.548913043478262</v>
      </c>
      <c r="AF12" s="11">
        <v>0.1132614439762908</v>
      </c>
      <c r="AG12" s="4">
        <v>4.3505434782608692</v>
      </c>
      <c r="AH12" s="4">
        <v>0</v>
      </c>
      <c r="AI12" s="11">
        <v>0</v>
      </c>
      <c r="AJ12" s="4">
        <v>0</v>
      </c>
      <c r="AK12" s="4">
        <v>0</v>
      </c>
      <c r="AL12" s="11" t="s">
        <v>659</v>
      </c>
      <c r="AM12" s="1">
        <v>445262</v>
      </c>
      <c r="AN12" s="1">
        <v>4</v>
      </c>
      <c r="AX12"/>
      <c r="AY12"/>
    </row>
    <row r="13" spans="1:51" x14ac:dyDescent="0.25">
      <c r="A13" t="s">
        <v>352</v>
      </c>
      <c r="B13" t="s">
        <v>231</v>
      </c>
      <c r="C13" t="s">
        <v>512</v>
      </c>
      <c r="D13" t="s">
        <v>398</v>
      </c>
      <c r="E13" s="4">
        <v>71.989130434782609</v>
      </c>
      <c r="F13" s="4">
        <v>301.63858695652175</v>
      </c>
      <c r="G13" s="4">
        <v>0</v>
      </c>
      <c r="H13" s="11">
        <v>0</v>
      </c>
      <c r="I13" s="4">
        <v>264.15760869565213</v>
      </c>
      <c r="J13" s="4">
        <v>0</v>
      </c>
      <c r="K13" s="11">
        <v>0</v>
      </c>
      <c r="L13" s="4">
        <v>50.407608695652172</v>
      </c>
      <c r="M13" s="4">
        <v>0</v>
      </c>
      <c r="N13" s="11">
        <v>0</v>
      </c>
      <c r="O13" s="4">
        <v>36.334239130434781</v>
      </c>
      <c r="P13" s="4">
        <v>0</v>
      </c>
      <c r="Q13" s="9">
        <v>0</v>
      </c>
      <c r="R13" s="4">
        <v>9.0298913043478262</v>
      </c>
      <c r="S13" s="4">
        <v>0</v>
      </c>
      <c r="T13" s="11">
        <v>0</v>
      </c>
      <c r="U13" s="4">
        <v>5.0434782608695654</v>
      </c>
      <c r="V13" s="4">
        <v>0</v>
      </c>
      <c r="W13" s="11">
        <v>0</v>
      </c>
      <c r="X13" s="4">
        <v>63.551630434782609</v>
      </c>
      <c r="Y13" s="4">
        <v>0</v>
      </c>
      <c r="Z13" s="11">
        <v>0</v>
      </c>
      <c r="AA13" s="4">
        <v>23.407608695652176</v>
      </c>
      <c r="AB13" s="4">
        <v>0</v>
      </c>
      <c r="AC13" s="11">
        <v>0</v>
      </c>
      <c r="AD13" s="4">
        <v>140.66847826086956</v>
      </c>
      <c r="AE13" s="4">
        <v>0</v>
      </c>
      <c r="AF13" s="11">
        <v>0</v>
      </c>
      <c r="AG13" s="4">
        <v>23.603260869565219</v>
      </c>
      <c r="AH13" s="4">
        <v>0</v>
      </c>
      <c r="AI13" s="11">
        <v>0</v>
      </c>
      <c r="AJ13" s="4">
        <v>0</v>
      </c>
      <c r="AK13" s="4">
        <v>0</v>
      </c>
      <c r="AL13" s="11" t="s">
        <v>659</v>
      </c>
      <c r="AM13" s="1">
        <v>445451</v>
      </c>
      <c r="AN13" s="1">
        <v>4</v>
      </c>
      <c r="AX13"/>
      <c r="AY13"/>
    </row>
    <row r="14" spans="1:51" x14ac:dyDescent="0.25">
      <c r="A14" t="s">
        <v>352</v>
      </c>
      <c r="B14" t="s">
        <v>227</v>
      </c>
      <c r="C14" t="s">
        <v>581</v>
      </c>
      <c r="D14" t="s">
        <v>447</v>
      </c>
      <c r="E14" s="4">
        <v>80.532608695652172</v>
      </c>
      <c r="F14" s="4">
        <v>345.74999999999994</v>
      </c>
      <c r="G14" s="4">
        <v>0</v>
      </c>
      <c r="H14" s="11">
        <v>0</v>
      </c>
      <c r="I14" s="4">
        <v>302.77717391304344</v>
      </c>
      <c r="J14" s="4">
        <v>0</v>
      </c>
      <c r="K14" s="11">
        <v>0</v>
      </c>
      <c r="L14" s="4">
        <v>34.108695652173914</v>
      </c>
      <c r="M14" s="4">
        <v>0</v>
      </c>
      <c r="N14" s="11">
        <v>0</v>
      </c>
      <c r="O14" s="4">
        <v>11.434782608695652</v>
      </c>
      <c r="P14" s="4">
        <v>0</v>
      </c>
      <c r="Q14" s="9">
        <v>0</v>
      </c>
      <c r="R14" s="4">
        <v>18.065217391304348</v>
      </c>
      <c r="S14" s="4">
        <v>0</v>
      </c>
      <c r="T14" s="11">
        <v>0</v>
      </c>
      <c r="U14" s="4">
        <v>4.6086956521739131</v>
      </c>
      <c r="V14" s="4">
        <v>0</v>
      </c>
      <c r="W14" s="11">
        <v>0</v>
      </c>
      <c r="X14" s="4">
        <v>88.961956521739125</v>
      </c>
      <c r="Y14" s="4">
        <v>0</v>
      </c>
      <c r="Z14" s="11">
        <v>0</v>
      </c>
      <c r="AA14" s="4">
        <v>20.298913043478262</v>
      </c>
      <c r="AB14" s="4">
        <v>0</v>
      </c>
      <c r="AC14" s="11">
        <v>0</v>
      </c>
      <c r="AD14" s="4">
        <v>189.625</v>
      </c>
      <c r="AE14" s="4">
        <v>0</v>
      </c>
      <c r="AF14" s="11">
        <v>0</v>
      </c>
      <c r="AG14" s="4">
        <v>12.755434782608695</v>
      </c>
      <c r="AH14" s="4">
        <v>0</v>
      </c>
      <c r="AI14" s="11">
        <v>0</v>
      </c>
      <c r="AJ14" s="4">
        <v>0</v>
      </c>
      <c r="AK14" s="4">
        <v>0</v>
      </c>
      <c r="AL14" s="11" t="s">
        <v>659</v>
      </c>
      <c r="AM14" s="1">
        <v>445446</v>
      </c>
      <c r="AN14" s="1">
        <v>4</v>
      </c>
      <c r="AX14"/>
      <c r="AY14"/>
    </row>
    <row r="15" spans="1:51" x14ac:dyDescent="0.25">
      <c r="A15" t="s">
        <v>352</v>
      </c>
      <c r="B15" t="s">
        <v>233</v>
      </c>
      <c r="C15" t="s">
        <v>461</v>
      </c>
      <c r="D15" t="s">
        <v>369</v>
      </c>
      <c r="E15" s="4">
        <v>74.336956521739125</v>
      </c>
      <c r="F15" s="4">
        <v>311.55163043478257</v>
      </c>
      <c r="G15" s="4">
        <v>56.760869565217391</v>
      </c>
      <c r="H15" s="11">
        <v>0.18218768261942767</v>
      </c>
      <c r="I15" s="4">
        <v>276.09510869565219</v>
      </c>
      <c r="J15" s="4">
        <v>56.760869565217391</v>
      </c>
      <c r="K15" s="11">
        <v>0.20558448077320551</v>
      </c>
      <c r="L15" s="4">
        <v>22.355978260869563</v>
      </c>
      <c r="M15" s="4">
        <v>2.0434782608695654</v>
      </c>
      <c r="N15" s="11">
        <v>9.1406344961711461E-2</v>
      </c>
      <c r="O15" s="4">
        <v>12.255434782608695</v>
      </c>
      <c r="P15" s="4">
        <v>2.0434782608695654</v>
      </c>
      <c r="Q15" s="9">
        <v>0.16674057649667406</v>
      </c>
      <c r="R15" s="4">
        <v>5.5788043478260869</v>
      </c>
      <c r="S15" s="4">
        <v>0</v>
      </c>
      <c r="T15" s="11">
        <v>0</v>
      </c>
      <c r="U15" s="4">
        <v>4.5217391304347823</v>
      </c>
      <c r="V15" s="4">
        <v>0</v>
      </c>
      <c r="W15" s="11">
        <v>0</v>
      </c>
      <c r="X15" s="4">
        <v>68.872282608695656</v>
      </c>
      <c r="Y15" s="4">
        <v>34.244565217391305</v>
      </c>
      <c r="Z15" s="11">
        <v>0.49721838626948112</v>
      </c>
      <c r="AA15" s="4">
        <v>25.355978260869566</v>
      </c>
      <c r="AB15" s="4">
        <v>0</v>
      </c>
      <c r="AC15" s="11">
        <v>0</v>
      </c>
      <c r="AD15" s="4">
        <v>191.16304347826087</v>
      </c>
      <c r="AE15" s="4">
        <v>20.472826086956523</v>
      </c>
      <c r="AF15" s="11">
        <v>0.1070961505657588</v>
      </c>
      <c r="AG15" s="4">
        <v>3.8043478260869565</v>
      </c>
      <c r="AH15" s="4">
        <v>0</v>
      </c>
      <c r="AI15" s="11">
        <v>0</v>
      </c>
      <c r="AJ15" s="4">
        <v>0</v>
      </c>
      <c r="AK15" s="4">
        <v>0</v>
      </c>
      <c r="AL15" s="11" t="s">
        <v>659</v>
      </c>
      <c r="AM15" s="1">
        <v>445453</v>
      </c>
      <c r="AN15" s="1">
        <v>4</v>
      </c>
      <c r="AX15"/>
      <c r="AY15"/>
    </row>
    <row r="16" spans="1:51" x14ac:dyDescent="0.25">
      <c r="A16" t="s">
        <v>352</v>
      </c>
      <c r="B16" t="s">
        <v>213</v>
      </c>
      <c r="C16" t="s">
        <v>527</v>
      </c>
      <c r="D16" t="s">
        <v>374</v>
      </c>
      <c r="E16" s="4">
        <v>93.663043478260875</v>
      </c>
      <c r="F16" s="4">
        <v>330.32880434782606</v>
      </c>
      <c r="G16" s="4">
        <v>0</v>
      </c>
      <c r="H16" s="11">
        <v>0</v>
      </c>
      <c r="I16" s="4">
        <v>299.58967391304344</v>
      </c>
      <c r="J16" s="4">
        <v>0</v>
      </c>
      <c r="K16" s="11">
        <v>0</v>
      </c>
      <c r="L16" s="4">
        <v>29.676630434782609</v>
      </c>
      <c r="M16" s="4">
        <v>0</v>
      </c>
      <c r="N16" s="11">
        <v>0</v>
      </c>
      <c r="O16" s="4">
        <v>14.597826086956522</v>
      </c>
      <c r="P16" s="4">
        <v>0</v>
      </c>
      <c r="Q16" s="9">
        <v>0</v>
      </c>
      <c r="R16" s="4">
        <v>9.7744565217391308</v>
      </c>
      <c r="S16" s="4">
        <v>0</v>
      </c>
      <c r="T16" s="11">
        <v>0</v>
      </c>
      <c r="U16" s="4">
        <v>5.3043478260869561</v>
      </c>
      <c r="V16" s="4">
        <v>0</v>
      </c>
      <c r="W16" s="11">
        <v>0</v>
      </c>
      <c r="X16" s="4">
        <v>104.76630434782609</v>
      </c>
      <c r="Y16" s="4">
        <v>0</v>
      </c>
      <c r="Z16" s="11">
        <v>0</v>
      </c>
      <c r="AA16" s="4">
        <v>15.660326086956522</v>
      </c>
      <c r="AB16" s="4">
        <v>0</v>
      </c>
      <c r="AC16" s="11">
        <v>0</v>
      </c>
      <c r="AD16" s="4">
        <v>150.67119565217391</v>
      </c>
      <c r="AE16" s="4">
        <v>0</v>
      </c>
      <c r="AF16" s="11">
        <v>0</v>
      </c>
      <c r="AG16" s="4">
        <v>29.554347826086957</v>
      </c>
      <c r="AH16" s="4">
        <v>0</v>
      </c>
      <c r="AI16" s="11">
        <v>0</v>
      </c>
      <c r="AJ16" s="4">
        <v>0</v>
      </c>
      <c r="AK16" s="4">
        <v>0</v>
      </c>
      <c r="AL16" s="11" t="s">
        <v>659</v>
      </c>
      <c r="AM16" s="1">
        <v>445428</v>
      </c>
      <c r="AN16" s="1">
        <v>4</v>
      </c>
      <c r="AX16"/>
      <c r="AY16"/>
    </row>
    <row r="17" spans="1:51" x14ac:dyDescent="0.25">
      <c r="A17" t="s">
        <v>352</v>
      </c>
      <c r="B17" t="s">
        <v>234</v>
      </c>
      <c r="C17" t="s">
        <v>501</v>
      </c>
      <c r="D17" t="s">
        <v>410</v>
      </c>
      <c r="E17" s="4">
        <v>53.206521739130437</v>
      </c>
      <c r="F17" s="4">
        <v>230.82336956521738</v>
      </c>
      <c r="G17" s="4">
        <v>10.285326086956522</v>
      </c>
      <c r="H17" s="11">
        <v>4.4559292702164986E-2</v>
      </c>
      <c r="I17" s="4">
        <v>198.4891304347826</v>
      </c>
      <c r="J17" s="4">
        <v>10.285326086956522</v>
      </c>
      <c r="K17" s="11">
        <v>5.1818082251793442E-2</v>
      </c>
      <c r="L17" s="4">
        <v>33.247282608695649</v>
      </c>
      <c r="M17" s="4">
        <v>0</v>
      </c>
      <c r="N17" s="11">
        <v>0</v>
      </c>
      <c r="O17" s="4">
        <v>21.394021739130434</v>
      </c>
      <c r="P17" s="4">
        <v>0</v>
      </c>
      <c r="Q17" s="9">
        <v>0</v>
      </c>
      <c r="R17" s="4">
        <v>7.0706521739130439</v>
      </c>
      <c r="S17" s="4">
        <v>0</v>
      </c>
      <c r="T17" s="11">
        <v>0</v>
      </c>
      <c r="U17" s="4">
        <v>4.7826086956521738</v>
      </c>
      <c r="V17" s="4">
        <v>0</v>
      </c>
      <c r="W17" s="11">
        <v>0</v>
      </c>
      <c r="X17" s="4">
        <v>62.230978260869563</v>
      </c>
      <c r="Y17" s="4">
        <v>0</v>
      </c>
      <c r="Z17" s="11">
        <v>0</v>
      </c>
      <c r="AA17" s="4">
        <v>20.480978260869566</v>
      </c>
      <c r="AB17" s="4">
        <v>0</v>
      </c>
      <c r="AC17" s="11">
        <v>0</v>
      </c>
      <c r="AD17" s="4">
        <v>114.85869565217391</v>
      </c>
      <c r="AE17" s="4">
        <v>10.285326086956522</v>
      </c>
      <c r="AF17" s="11">
        <v>8.9547648339169117E-2</v>
      </c>
      <c r="AG17" s="4">
        <v>5.434782608695652E-3</v>
      </c>
      <c r="AH17" s="4">
        <v>0</v>
      </c>
      <c r="AI17" s="11">
        <v>0</v>
      </c>
      <c r="AJ17" s="4">
        <v>0</v>
      </c>
      <c r="AK17" s="4">
        <v>0</v>
      </c>
      <c r="AL17" s="11" t="s">
        <v>659</v>
      </c>
      <c r="AM17" s="1">
        <v>445454</v>
      </c>
      <c r="AN17" s="1">
        <v>4</v>
      </c>
      <c r="AX17"/>
      <c r="AY17"/>
    </row>
    <row r="18" spans="1:51" x14ac:dyDescent="0.25">
      <c r="A18" t="s">
        <v>352</v>
      </c>
      <c r="B18" t="s">
        <v>215</v>
      </c>
      <c r="C18" t="s">
        <v>594</v>
      </c>
      <c r="D18" t="s">
        <v>417</v>
      </c>
      <c r="E18" s="4">
        <v>87.565217391304344</v>
      </c>
      <c r="F18" s="4">
        <v>268.88858695652175</v>
      </c>
      <c r="G18" s="4">
        <v>0</v>
      </c>
      <c r="H18" s="11">
        <v>0</v>
      </c>
      <c r="I18" s="4">
        <v>242.17934782608697</v>
      </c>
      <c r="J18" s="4">
        <v>0</v>
      </c>
      <c r="K18" s="11">
        <v>0</v>
      </c>
      <c r="L18" s="4">
        <v>32.538043478260867</v>
      </c>
      <c r="M18" s="4">
        <v>0</v>
      </c>
      <c r="N18" s="11">
        <v>0</v>
      </c>
      <c r="O18" s="4">
        <v>16.709239130434781</v>
      </c>
      <c r="P18" s="4">
        <v>0</v>
      </c>
      <c r="Q18" s="9">
        <v>0</v>
      </c>
      <c r="R18" s="4">
        <v>10.4375</v>
      </c>
      <c r="S18" s="4">
        <v>0</v>
      </c>
      <c r="T18" s="11">
        <v>0</v>
      </c>
      <c r="U18" s="4">
        <v>5.3913043478260869</v>
      </c>
      <c r="V18" s="4">
        <v>0</v>
      </c>
      <c r="W18" s="11">
        <v>0</v>
      </c>
      <c r="X18" s="4">
        <v>72.255434782608702</v>
      </c>
      <c r="Y18" s="4">
        <v>0</v>
      </c>
      <c r="Z18" s="11">
        <v>0</v>
      </c>
      <c r="AA18" s="4">
        <v>10.880434782608695</v>
      </c>
      <c r="AB18" s="4">
        <v>0</v>
      </c>
      <c r="AC18" s="11">
        <v>0</v>
      </c>
      <c r="AD18" s="4">
        <v>120.5</v>
      </c>
      <c r="AE18" s="4">
        <v>0</v>
      </c>
      <c r="AF18" s="11">
        <v>0</v>
      </c>
      <c r="AG18" s="4">
        <v>32.714673913043477</v>
      </c>
      <c r="AH18" s="4">
        <v>0</v>
      </c>
      <c r="AI18" s="11">
        <v>0</v>
      </c>
      <c r="AJ18" s="4">
        <v>0</v>
      </c>
      <c r="AK18" s="4">
        <v>0</v>
      </c>
      <c r="AL18" s="11" t="s">
        <v>659</v>
      </c>
      <c r="AM18" s="1">
        <v>445430</v>
      </c>
      <c r="AN18" s="1">
        <v>4</v>
      </c>
      <c r="AX18"/>
      <c r="AY18"/>
    </row>
    <row r="19" spans="1:51" x14ac:dyDescent="0.25">
      <c r="A19" t="s">
        <v>352</v>
      </c>
      <c r="B19" t="s">
        <v>216</v>
      </c>
      <c r="C19" t="s">
        <v>515</v>
      </c>
      <c r="D19" t="s">
        <v>407</v>
      </c>
      <c r="E19" s="4">
        <v>67.228260869565219</v>
      </c>
      <c r="F19" s="4">
        <v>264.22554347826087</v>
      </c>
      <c r="G19" s="4">
        <v>0</v>
      </c>
      <c r="H19" s="11">
        <v>0</v>
      </c>
      <c r="I19" s="4">
        <v>227.61141304347825</v>
      </c>
      <c r="J19" s="4">
        <v>0</v>
      </c>
      <c r="K19" s="11">
        <v>0</v>
      </c>
      <c r="L19" s="4">
        <v>45.855978260869563</v>
      </c>
      <c r="M19" s="4">
        <v>0</v>
      </c>
      <c r="N19" s="11">
        <v>0</v>
      </c>
      <c r="O19" s="4">
        <v>28.709239130434781</v>
      </c>
      <c r="P19" s="4">
        <v>0</v>
      </c>
      <c r="Q19" s="9">
        <v>0</v>
      </c>
      <c r="R19" s="4">
        <v>11.842391304347826</v>
      </c>
      <c r="S19" s="4">
        <v>0</v>
      </c>
      <c r="T19" s="11">
        <v>0</v>
      </c>
      <c r="U19" s="4">
        <v>5.3043478260869561</v>
      </c>
      <c r="V19" s="4">
        <v>0</v>
      </c>
      <c r="W19" s="11">
        <v>0</v>
      </c>
      <c r="X19" s="4">
        <v>52.665760869565219</v>
      </c>
      <c r="Y19" s="4">
        <v>0</v>
      </c>
      <c r="Z19" s="11">
        <v>0</v>
      </c>
      <c r="AA19" s="4">
        <v>19.467391304347824</v>
      </c>
      <c r="AB19" s="4">
        <v>0</v>
      </c>
      <c r="AC19" s="11">
        <v>0</v>
      </c>
      <c r="AD19" s="4">
        <v>136.39402173913044</v>
      </c>
      <c r="AE19" s="4">
        <v>0</v>
      </c>
      <c r="AF19" s="11">
        <v>0</v>
      </c>
      <c r="AG19" s="4">
        <v>9.8423913043478262</v>
      </c>
      <c r="AH19" s="4">
        <v>0</v>
      </c>
      <c r="AI19" s="11">
        <v>0</v>
      </c>
      <c r="AJ19" s="4">
        <v>0</v>
      </c>
      <c r="AK19" s="4">
        <v>0</v>
      </c>
      <c r="AL19" s="11" t="s">
        <v>659</v>
      </c>
      <c r="AM19" s="1">
        <v>445431</v>
      </c>
      <c r="AN19" s="1">
        <v>4</v>
      </c>
      <c r="AX19"/>
      <c r="AY19"/>
    </row>
    <row r="20" spans="1:51" x14ac:dyDescent="0.25">
      <c r="A20" t="s">
        <v>352</v>
      </c>
      <c r="B20" t="s">
        <v>214</v>
      </c>
      <c r="C20" t="s">
        <v>583</v>
      </c>
      <c r="D20" t="s">
        <v>390</v>
      </c>
      <c r="E20" s="4">
        <v>76.673913043478265</v>
      </c>
      <c r="F20" s="4">
        <v>287.14402173913044</v>
      </c>
      <c r="G20" s="4">
        <v>0</v>
      </c>
      <c r="H20" s="11">
        <v>0</v>
      </c>
      <c r="I20" s="4">
        <v>252.74456521739131</v>
      </c>
      <c r="J20" s="4">
        <v>0</v>
      </c>
      <c r="K20" s="11">
        <v>0</v>
      </c>
      <c r="L20" s="4">
        <v>39.067934782608695</v>
      </c>
      <c r="M20" s="4">
        <v>0</v>
      </c>
      <c r="N20" s="11">
        <v>0</v>
      </c>
      <c r="O20" s="4">
        <v>20.815217391304348</v>
      </c>
      <c r="P20" s="4">
        <v>0</v>
      </c>
      <c r="Q20" s="9">
        <v>0</v>
      </c>
      <c r="R20" s="4">
        <v>14.078804347826088</v>
      </c>
      <c r="S20" s="4">
        <v>0</v>
      </c>
      <c r="T20" s="11">
        <v>0</v>
      </c>
      <c r="U20" s="4">
        <v>4.1739130434782608</v>
      </c>
      <c r="V20" s="4">
        <v>0</v>
      </c>
      <c r="W20" s="11">
        <v>0</v>
      </c>
      <c r="X20" s="4">
        <v>70.861413043478265</v>
      </c>
      <c r="Y20" s="4">
        <v>0</v>
      </c>
      <c r="Z20" s="11">
        <v>0</v>
      </c>
      <c r="AA20" s="4">
        <v>16.146739130434781</v>
      </c>
      <c r="AB20" s="4">
        <v>0</v>
      </c>
      <c r="AC20" s="11">
        <v>0</v>
      </c>
      <c r="AD20" s="4">
        <v>153.125</v>
      </c>
      <c r="AE20" s="4">
        <v>0</v>
      </c>
      <c r="AF20" s="11">
        <v>0</v>
      </c>
      <c r="AG20" s="4">
        <v>7.9429347826086953</v>
      </c>
      <c r="AH20" s="4">
        <v>0</v>
      </c>
      <c r="AI20" s="11">
        <v>0</v>
      </c>
      <c r="AJ20" s="4">
        <v>0</v>
      </c>
      <c r="AK20" s="4">
        <v>0</v>
      </c>
      <c r="AL20" s="11" t="s">
        <v>659</v>
      </c>
      <c r="AM20" s="1">
        <v>445429</v>
      </c>
      <c r="AN20" s="1">
        <v>4</v>
      </c>
      <c r="AX20"/>
      <c r="AY20"/>
    </row>
    <row r="21" spans="1:51" x14ac:dyDescent="0.25">
      <c r="A21" t="s">
        <v>352</v>
      </c>
      <c r="B21" t="s">
        <v>232</v>
      </c>
      <c r="C21" t="s">
        <v>598</v>
      </c>
      <c r="D21" t="s">
        <v>450</v>
      </c>
      <c r="E21" s="4">
        <v>99.326086956521735</v>
      </c>
      <c r="F21" s="4">
        <v>357.804347826087</v>
      </c>
      <c r="G21" s="4">
        <v>0</v>
      </c>
      <c r="H21" s="11">
        <v>0</v>
      </c>
      <c r="I21" s="4">
        <v>320</v>
      </c>
      <c r="J21" s="4">
        <v>0</v>
      </c>
      <c r="K21" s="11">
        <v>0</v>
      </c>
      <c r="L21" s="4">
        <v>50.089673913043477</v>
      </c>
      <c r="M21" s="4">
        <v>0</v>
      </c>
      <c r="N21" s="11">
        <v>0</v>
      </c>
      <c r="O21" s="4">
        <v>35.513586956521742</v>
      </c>
      <c r="P21" s="4">
        <v>0</v>
      </c>
      <c r="Q21" s="9">
        <v>0</v>
      </c>
      <c r="R21" s="4">
        <v>12.402173913043478</v>
      </c>
      <c r="S21" s="4">
        <v>0</v>
      </c>
      <c r="T21" s="11">
        <v>0</v>
      </c>
      <c r="U21" s="4">
        <v>2.1739130434782608</v>
      </c>
      <c r="V21" s="4">
        <v>0</v>
      </c>
      <c r="W21" s="11">
        <v>0</v>
      </c>
      <c r="X21" s="4">
        <v>82.741847826086953</v>
      </c>
      <c r="Y21" s="4">
        <v>0</v>
      </c>
      <c r="Z21" s="11">
        <v>0</v>
      </c>
      <c r="AA21" s="4">
        <v>23.228260869565219</v>
      </c>
      <c r="AB21" s="4">
        <v>0</v>
      </c>
      <c r="AC21" s="11">
        <v>0</v>
      </c>
      <c r="AD21" s="4">
        <v>186.00543478260869</v>
      </c>
      <c r="AE21" s="4">
        <v>0</v>
      </c>
      <c r="AF21" s="11">
        <v>0</v>
      </c>
      <c r="AG21" s="4">
        <v>15.739130434782609</v>
      </c>
      <c r="AH21" s="4">
        <v>0</v>
      </c>
      <c r="AI21" s="11">
        <v>0</v>
      </c>
      <c r="AJ21" s="4">
        <v>0</v>
      </c>
      <c r="AK21" s="4">
        <v>0</v>
      </c>
      <c r="AL21" s="11" t="s">
        <v>659</v>
      </c>
      <c r="AM21" s="1">
        <v>445452</v>
      </c>
      <c r="AN21" s="1">
        <v>4</v>
      </c>
      <c r="AX21"/>
      <c r="AY21"/>
    </row>
    <row r="22" spans="1:51" x14ac:dyDescent="0.25">
      <c r="A22" t="s">
        <v>352</v>
      </c>
      <c r="B22" t="s">
        <v>224</v>
      </c>
      <c r="C22" t="s">
        <v>492</v>
      </c>
      <c r="D22" t="s">
        <v>434</v>
      </c>
      <c r="E22" s="4">
        <v>46.195652173913047</v>
      </c>
      <c r="F22" s="4">
        <v>162.67663043478262</v>
      </c>
      <c r="G22" s="4">
        <v>9.5108695652173919E-2</v>
      </c>
      <c r="H22" s="11">
        <v>5.8464879311784853E-4</v>
      </c>
      <c r="I22" s="4">
        <v>134.91847826086956</v>
      </c>
      <c r="J22" s="4">
        <v>9.5108695652173919E-2</v>
      </c>
      <c r="K22" s="11">
        <v>7.0493454179254794E-4</v>
      </c>
      <c r="L22" s="4">
        <v>27.415760869565219</v>
      </c>
      <c r="M22" s="4">
        <v>9.5108695652173919E-2</v>
      </c>
      <c r="N22" s="11">
        <v>3.4691247893745662E-3</v>
      </c>
      <c r="O22" s="4">
        <v>9.0896739130434785</v>
      </c>
      <c r="P22" s="4">
        <v>9.5108695652173919E-2</v>
      </c>
      <c r="Q22" s="9">
        <v>1.0463378176382661E-2</v>
      </c>
      <c r="R22" s="4">
        <v>13.826086956521738</v>
      </c>
      <c r="S22" s="4">
        <v>0</v>
      </c>
      <c r="T22" s="11">
        <v>0</v>
      </c>
      <c r="U22" s="4">
        <v>4.5</v>
      </c>
      <c r="V22" s="4">
        <v>0</v>
      </c>
      <c r="W22" s="11">
        <v>0</v>
      </c>
      <c r="X22" s="4">
        <v>49.307065217391305</v>
      </c>
      <c r="Y22" s="4">
        <v>0</v>
      </c>
      <c r="Z22" s="11">
        <v>0</v>
      </c>
      <c r="AA22" s="4">
        <v>9.4320652173913047</v>
      </c>
      <c r="AB22" s="4">
        <v>0</v>
      </c>
      <c r="AC22" s="11">
        <v>0</v>
      </c>
      <c r="AD22" s="4">
        <v>73.116847826086953</v>
      </c>
      <c r="AE22" s="4">
        <v>0</v>
      </c>
      <c r="AF22" s="11">
        <v>0</v>
      </c>
      <c r="AG22" s="4">
        <v>3.4048913043478262</v>
      </c>
      <c r="AH22" s="4">
        <v>0</v>
      </c>
      <c r="AI22" s="11">
        <v>0</v>
      </c>
      <c r="AJ22" s="4">
        <v>0</v>
      </c>
      <c r="AK22" s="4">
        <v>0</v>
      </c>
      <c r="AL22" s="11" t="s">
        <v>659</v>
      </c>
      <c r="AM22" s="1">
        <v>445443</v>
      </c>
      <c r="AN22" s="1">
        <v>4</v>
      </c>
      <c r="AX22"/>
      <c r="AY22"/>
    </row>
    <row r="23" spans="1:51" x14ac:dyDescent="0.25">
      <c r="A23" t="s">
        <v>352</v>
      </c>
      <c r="B23" t="s">
        <v>221</v>
      </c>
      <c r="C23" t="s">
        <v>595</v>
      </c>
      <c r="D23" t="s">
        <v>413</v>
      </c>
      <c r="E23" s="4">
        <v>83.391304347826093</v>
      </c>
      <c r="F23" s="4">
        <v>263.52989130434781</v>
      </c>
      <c r="G23" s="4">
        <v>30.426630434782609</v>
      </c>
      <c r="H23" s="11">
        <v>0.11545798574949216</v>
      </c>
      <c r="I23" s="4">
        <v>229.72826086956519</v>
      </c>
      <c r="J23" s="4">
        <v>30.426630434782609</v>
      </c>
      <c r="K23" s="11">
        <v>0.13244617932339722</v>
      </c>
      <c r="L23" s="4">
        <v>37.277173913043477</v>
      </c>
      <c r="M23" s="4">
        <v>2.5298913043478262</v>
      </c>
      <c r="N23" s="11">
        <v>6.7867036011080337E-2</v>
      </c>
      <c r="O23" s="4">
        <v>25.673913043478262</v>
      </c>
      <c r="P23" s="4">
        <v>2.5298913043478262</v>
      </c>
      <c r="Q23" s="9">
        <v>9.8539373412362408E-2</v>
      </c>
      <c r="R23" s="4">
        <v>6.125</v>
      </c>
      <c r="S23" s="4">
        <v>0</v>
      </c>
      <c r="T23" s="11">
        <v>0</v>
      </c>
      <c r="U23" s="4">
        <v>5.4782608695652177</v>
      </c>
      <c r="V23" s="4">
        <v>0</v>
      </c>
      <c r="W23" s="11">
        <v>0</v>
      </c>
      <c r="X23" s="4">
        <v>57.921195652173914</v>
      </c>
      <c r="Y23" s="4">
        <v>15.165760869565217</v>
      </c>
      <c r="Z23" s="11">
        <v>0.261834388927985</v>
      </c>
      <c r="AA23" s="4">
        <v>22.198369565217391</v>
      </c>
      <c r="AB23" s="4">
        <v>0</v>
      </c>
      <c r="AC23" s="11">
        <v>0</v>
      </c>
      <c r="AD23" s="4">
        <v>137.15217391304347</v>
      </c>
      <c r="AE23" s="4">
        <v>12.730978260869565</v>
      </c>
      <c r="AF23" s="11">
        <v>9.2823743857980659E-2</v>
      </c>
      <c r="AG23" s="4">
        <v>8.9809782608695645</v>
      </c>
      <c r="AH23" s="4">
        <v>0</v>
      </c>
      <c r="AI23" s="11">
        <v>0</v>
      </c>
      <c r="AJ23" s="4">
        <v>0</v>
      </c>
      <c r="AK23" s="4">
        <v>0</v>
      </c>
      <c r="AL23" s="11" t="s">
        <v>659</v>
      </c>
      <c r="AM23" s="1">
        <v>445439</v>
      </c>
      <c r="AN23" s="1">
        <v>4</v>
      </c>
      <c r="AX23"/>
      <c r="AY23"/>
    </row>
    <row r="24" spans="1:51" x14ac:dyDescent="0.25">
      <c r="A24" t="s">
        <v>352</v>
      </c>
      <c r="B24" t="s">
        <v>196</v>
      </c>
      <c r="C24" t="s">
        <v>461</v>
      </c>
      <c r="D24" t="s">
        <v>369</v>
      </c>
      <c r="E24" s="4">
        <v>86.989130434782609</v>
      </c>
      <c r="F24" s="4">
        <v>389.46380434782606</v>
      </c>
      <c r="G24" s="4">
        <v>100.44565217391303</v>
      </c>
      <c r="H24" s="11">
        <v>0.25790754122097076</v>
      </c>
      <c r="I24" s="4">
        <v>351.4773913043478</v>
      </c>
      <c r="J24" s="4">
        <v>100.44565217391303</v>
      </c>
      <c r="K24" s="11">
        <v>0.28578126121044334</v>
      </c>
      <c r="L24" s="4">
        <v>30.934782608695649</v>
      </c>
      <c r="M24" s="4">
        <v>2.9211956521739131</v>
      </c>
      <c r="N24" s="11">
        <v>9.4430780042164458E-2</v>
      </c>
      <c r="O24" s="4">
        <v>11.059782608695652</v>
      </c>
      <c r="P24" s="4">
        <v>2.9211956521739131</v>
      </c>
      <c r="Q24" s="9">
        <v>0.26412776412776412</v>
      </c>
      <c r="R24" s="4">
        <v>13.092391304347826</v>
      </c>
      <c r="S24" s="4">
        <v>0</v>
      </c>
      <c r="T24" s="11">
        <v>0</v>
      </c>
      <c r="U24" s="4">
        <v>6.7826086956521738</v>
      </c>
      <c r="V24" s="4">
        <v>0</v>
      </c>
      <c r="W24" s="11">
        <v>0</v>
      </c>
      <c r="X24" s="4">
        <v>102.55163043478261</v>
      </c>
      <c r="Y24" s="4">
        <v>35.872282608695649</v>
      </c>
      <c r="Z24" s="11">
        <v>0.34979729192612413</v>
      </c>
      <c r="AA24" s="4">
        <v>18.111413043478262</v>
      </c>
      <c r="AB24" s="4">
        <v>0</v>
      </c>
      <c r="AC24" s="11">
        <v>0</v>
      </c>
      <c r="AD24" s="4">
        <v>206.64586956521737</v>
      </c>
      <c r="AE24" s="4">
        <v>61.652173913043477</v>
      </c>
      <c r="AF24" s="11">
        <v>0.2983469935438805</v>
      </c>
      <c r="AG24" s="4">
        <v>31.220108695652176</v>
      </c>
      <c r="AH24" s="4">
        <v>0</v>
      </c>
      <c r="AI24" s="11">
        <v>0</v>
      </c>
      <c r="AJ24" s="4">
        <v>0</v>
      </c>
      <c r="AK24" s="4">
        <v>0</v>
      </c>
      <c r="AL24" s="11" t="s">
        <v>659</v>
      </c>
      <c r="AM24" s="1">
        <v>445401</v>
      </c>
      <c r="AN24" s="1">
        <v>4</v>
      </c>
      <c r="AX24"/>
      <c r="AY24"/>
    </row>
    <row r="25" spans="1:51" x14ac:dyDescent="0.25">
      <c r="A25" t="s">
        <v>352</v>
      </c>
      <c r="B25" t="s">
        <v>180</v>
      </c>
      <c r="C25" t="s">
        <v>472</v>
      </c>
      <c r="D25" t="s">
        <v>425</v>
      </c>
      <c r="E25" s="4">
        <v>54.326086956521742</v>
      </c>
      <c r="F25" s="4">
        <v>190.09239130434784</v>
      </c>
      <c r="G25" s="4">
        <v>0</v>
      </c>
      <c r="H25" s="11">
        <v>0</v>
      </c>
      <c r="I25" s="4">
        <v>153.94021739130437</v>
      </c>
      <c r="J25" s="4">
        <v>0</v>
      </c>
      <c r="K25" s="11">
        <v>0</v>
      </c>
      <c r="L25" s="4">
        <v>24.502717391304348</v>
      </c>
      <c r="M25" s="4">
        <v>0</v>
      </c>
      <c r="N25" s="11">
        <v>0</v>
      </c>
      <c r="O25" s="4">
        <v>8.4510869565217384</v>
      </c>
      <c r="P25" s="4">
        <v>0</v>
      </c>
      <c r="Q25" s="9">
        <v>0</v>
      </c>
      <c r="R25" s="4">
        <v>11.442934782608695</v>
      </c>
      <c r="S25" s="4">
        <v>0</v>
      </c>
      <c r="T25" s="11">
        <v>0</v>
      </c>
      <c r="U25" s="4">
        <v>4.6086956521739131</v>
      </c>
      <c r="V25" s="4">
        <v>0</v>
      </c>
      <c r="W25" s="11">
        <v>0</v>
      </c>
      <c r="X25" s="4">
        <v>51.557065217391305</v>
      </c>
      <c r="Y25" s="4">
        <v>0</v>
      </c>
      <c r="Z25" s="11">
        <v>0</v>
      </c>
      <c r="AA25" s="4">
        <v>20.100543478260871</v>
      </c>
      <c r="AB25" s="4">
        <v>0</v>
      </c>
      <c r="AC25" s="11">
        <v>0</v>
      </c>
      <c r="AD25" s="4">
        <v>85.125</v>
      </c>
      <c r="AE25" s="4">
        <v>0</v>
      </c>
      <c r="AF25" s="11">
        <v>0</v>
      </c>
      <c r="AG25" s="4">
        <v>8.8070652173913047</v>
      </c>
      <c r="AH25" s="4">
        <v>0</v>
      </c>
      <c r="AI25" s="11">
        <v>0</v>
      </c>
      <c r="AJ25" s="4">
        <v>0</v>
      </c>
      <c r="AK25" s="4">
        <v>0</v>
      </c>
      <c r="AL25" s="11" t="s">
        <v>659</v>
      </c>
      <c r="AM25" s="1">
        <v>445373</v>
      </c>
      <c r="AN25" s="1">
        <v>4</v>
      </c>
      <c r="AX25"/>
      <c r="AY25"/>
    </row>
    <row r="26" spans="1:51" x14ac:dyDescent="0.25">
      <c r="A26" t="s">
        <v>352</v>
      </c>
      <c r="B26" t="s">
        <v>242</v>
      </c>
      <c r="C26" t="s">
        <v>469</v>
      </c>
      <c r="D26" t="s">
        <v>382</v>
      </c>
      <c r="E26" s="4">
        <v>87.076086956521735</v>
      </c>
      <c r="F26" s="4">
        <v>345.56793478260869</v>
      </c>
      <c r="G26" s="4">
        <v>10.913043478260871</v>
      </c>
      <c r="H26" s="11">
        <v>3.1580023433383925E-2</v>
      </c>
      <c r="I26" s="4">
        <v>307.68206521739131</v>
      </c>
      <c r="J26" s="4">
        <v>10.913043478260871</v>
      </c>
      <c r="K26" s="11">
        <v>3.5468571983714135E-2</v>
      </c>
      <c r="L26" s="4">
        <v>38.540760869565212</v>
      </c>
      <c r="M26" s="4">
        <v>2.3070652173913042</v>
      </c>
      <c r="N26" s="11">
        <v>5.9860396249030536E-2</v>
      </c>
      <c r="O26" s="4">
        <v>10.508152173913043</v>
      </c>
      <c r="P26" s="4">
        <v>2.3070652173913042</v>
      </c>
      <c r="Q26" s="9">
        <v>0.21955003878975951</v>
      </c>
      <c r="R26" s="4">
        <v>22.902173913043477</v>
      </c>
      <c r="S26" s="4">
        <v>0</v>
      </c>
      <c r="T26" s="11">
        <v>0</v>
      </c>
      <c r="U26" s="4">
        <v>5.1304347826086953</v>
      </c>
      <c r="V26" s="4">
        <v>0</v>
      </c>
      <c r="W26" s="11">
        <v>0</v>
      </c>
      <c r="X26" s="4">
        <v>103.48369565217391</v>
      </c>
      <c r="Y26" s="4">
        <v>8.2092391304347831</v>
      </c>
      <c r="Z26" s="11">
        <v>7.9328816763825444E-2</v>
      </c>
      <c r="AA26" s="4">
        <v>9.8532608695652169</v>
      </c>
      <c r="AB26" s="4">
        <v>0</v>
      </c>
      <c r="AC26" s="11">
        <v>0</v>
      </c>
      <c r="AD26" s="4">
        <v>184.10869565217391</v>
      </c>
      <c r="AE26" s="4">
        <v>0.39673913043478259</v>
      </c>
      <c r="AF26" s="11">
        <v>2.1549179360018894E-3</v>
      </c>
      <c r="AG26" s="4">
        <v>9.5815217391304355</v>
      </c>
      <c r="AH26" s="4">
        <v>0</v>
      </c>
      <c r="AI26" s="11">
        <v>0</v>
      </c>
      <c r="AJ26" s="4">
        <v>0</v>
      </c>
      <c r="AK26" s="4">
        <v>0</v>
      </c>
      <c r="AL26" s="11" t="s">
        <v>659</v>
      </c>
      <c r="AM26" s="1">
        <v>445462</v>
      </c>
      <c r="AN26" s="1">
        <v>4</v>
      </c>
      <c r="AX26"/>
      <c r="AY26"/>
    </row>
    <row r="27" spans="1:51" x14ac:dyDescent="0.25">
      <c r="A27" t="s">
        <v>352</v>
      </c>
      <c r="B27" t="s">
        <v>225</v>
      </c>
      <c r="C27" t="s">
        <v>487</v>
      </c>
      <c r="D27" t="s">
        <v>404</v>
      </c>
      <c r="E27" s="4">
        <v>98.195652173913047</v>
      </c>
      <c r="F27" s="4">
        <v>398.63586956521738</v>
      </c>
      <c r="G27" s="4">
        <v>0</v>
      </c>
      <c r="H27" s="11">
        <v>0</v>
      </c>
      <c r="I27" s="4">
        <v>359.35326086956525</v>
      </c>
      <c r="J27" s="4">
        <v>0</v>
      </c>
      <c r="K27" s="11">
        <v>0</v>
      </c>
      <c r="L27" s="4">
        <v>35.263586956521742</v>
      </c>
      <c r="M27" s="4">
        <v>0</v>
      </c>
      <c r="N27" s="11">
        <v>0</v>
      </c>
      <c r="O27" s="4">
        <v>16.040760869565219</v>
      </c>
      <c r="P27" s="4">
        <v>0</v>
      </c>
      <c r="Q27" s="9">
        <v>0</v>
      </c>
      <c r="R27" s="4">
        <v>14.266304347826088</v>
      </c>
      <c r="S27" s="4">
        <v>0</v>
      </c>
      <c r="T27" s="11">
        <v>0</v>
      </c>
      <c r="U27" s="4">
        <v>4.9565217391304346</v>
      </c>
      <c r="V27" s="4">
        <v>0</v>
      </c>
      <c r="W27" s="11">
        <v>0</v>
      </c>
      <c r="X27" s="4">
        <v>93.600543478260875</v>
      </c>
      <c r="Y27" s="4">
        <v>0</v>
      </c>
      <c r="Z27" s="11">
        <v>0</v>
      </c>
      <c r="AA27" s="4">
        <v>20.059782608695652</v>
      </c>
      <c r="AB27" s="4">
        <v>0</v>
      </c>
      <c r="AC27" s="11">
        <v>0</v>
      </c>
      <c r="AD27" s="4">
        <v>248.625</v>
      </c>
      <c r="AE27" s="4">
        <v>0</v>
      </c>
      <c r="AF27" s="11">
        <v>0</v>
      </c>
      <c r="AG27" s="4">
        <v>1.0869565217391304</v>
      </c>
      <c r="AH27" s="4">
        <v>0</v>
      </c>
      <c r="AI27" s="11">
        <v>0</v>
      </c>
      <c r="AJ27" s="4">
        <v>0</v>
      </c>
      <c r="AK27" s="4">
        <v>0</v>
      </c>
      <c r="AL27" s="11" t="s">
        <v>659</v>
      </c>
      <c r="AM27" s="1">
        <v>445444</v>
      </c>
      <c r="AN27" s="1">
        <v>4</v>
      </c>
      <c r="AX27"/>
      <c r="AY27"/>
    </row>
    <row r="28" spans="1:51" x14ac:dyDescent="0.25">
      <c r="A28" t="s">
        <v>352</v>
      </c>
      <c r="B28" t="s">
        <v>185</v>
      </c>
      <c r="C28" t="s">
        <v>477</v>
      </c>
      <c r="D28" t="s">
        <v>436</v>
      </c>
      <c r="E28" s="4">
        <v>64.304347826086953</v>
      </c>
      <c r="F28" s="4">
        <v>241.88228260869565</v>
      </c>
      <c r="G28" s="4">
        <v>13.440217391304348</v>
      </c>
      <c r="H28" s="11">
        <v>5.5565117239476443E-2</v>
      </c>
      <c r="I28" s="4">
        <v>217.32336956521738</v>
      </c>
      <c r="J28" s="4">
        <v>13.440217391304348</v>
      </c>
      <c r="K28" s="11">
        <v>6.1844326351985002E-2</v>
      </c>
      <c r="L28" s="4">
        <v>36.110543478260873</v>
      </c>
      <c r="M28" s="4">
        <v>0.86956521739130432</v>
      </c>
      <c r="N28" s="11">
        <v>2.4080646083734423E-2</v>
      </c>
      <c r="O28" s="4">
        <v>18.888586956521738</v>
      </c>
      <c r="P28" s="4">
        <v>0.86956521739130432</v>
      </c>
      <c r="Q28" s="9">
        <v>4.603654150481945E-2</v>
      </c>
      <c r="R28" s="4">
        <v>12.613260869565218</v>
      </c>
      <c r="S28" s="4">
        <v>0</v>
      </c>
      <c r="T28" s="11">
        <v>0</v>
      </c>
      <c r="U28" s="4">
        <v>4.6086956521739131</v>
      </c>
      <c r="V28" s="4">
        <v>0</v>
      </c>
      <c r="W28" s="11">
        <v>0</v>
      </c>
      <c r="X28" s="4">
        <v>70.668478260869563</v>
      </c>
      <c r="Y28" s="4">
        <v>4.4782608695652177</v>
      </c>
      <c r="Z28" s="11">
        <v>6.3369991540413756E-2</v>
      </c>
      <c r="AA28" s="4">
        <v>7.3369565217391308</v>
      </c>
      <c r="AB28" s="4">
        <v>0</v>
      </c>
      <c r="AC28" s="11">
        <v>0</v>
      </c>
      <c r="AD28" s="4">
        <v>108.48913043478261</v>
      </c>
      <c r="AE28" s="4">
        <v>8.0923913043478262</v>
      </c>
      <c r="AF28" s="11">
        <v>7.4591724276124635E-2</v>
      </c>
      <c r="AG28" s="4">
        <v>19.277173913043477</v>
      </c>
      <c r="AH28" s="4">
        <v>0</v>
      </c>
      <c r="AI28" s="11">
        <v>0</v>
      </c>
      <c r="AJ28" s="4">
        <v>0</v>
      </c>
      <c r="AK28" s="4">
        <v>0</v>
      </c>
      <c r="AL28" s="11" t="s">
        <v>659</v>
      </c>
      <c r="AM28" s="1">
        <v>445381</v>
      </c>
      <c r="AN28" s="1">
        <v>4</v>
      </c>
      <c r="AX28"/>
      <c r="AY28"/>
    </row>
    <row r="29" spans="1:51" x14ac:dyDescent="0.25">
      <c r="A29" t="s">
        <v>352</v>
      </c>
      <c r="B29" t="s">
        <v>208</v>
      </c>
      <c r="C29" t="s">
        <v>541</v>
      </c>
      <c r="D29" t="s">
        <v>442</v>
      </c>
      <c r="E29" s="4">
        <v>53.076086956521742</v>
      </c>
      <c r="F29" s="4">
        <v>190.56249999999997</v>
      </c>
      <c r="G29" s="4">
        <v>0</v>
      </c>
      <c r="H29" s="11">
        <v>0</v>
      </c>
      <c r="I29" s="4">
        <v>170.19021739130434</v>
      </c>
      <c r="J29" s="4">
        <v>0</v>
      </c>
      <c r="K29" s="11">
        <v>0</v>
      </c>
      <c r="L29" s="4">
        <v>22.872282608695652</v>
      </c>
      <c r="M29" s="4">
        <v>0</v>
      </c>
      <c r="N29" s="11">
        <v>0</v>
      </c>
      <c r="O29" s="4">
        <v>12.399456521739131</v>
      </c>
      <c r="P29" s="4">
        <v>0</v>
      </c>
      <c r="Q29" s="9">
        <v>0</v>
      </c>
      <c r="R29" s="4">
        <v>7.3423913043478262</v>
      </c>
      <c r="S29" s="4">
        <v>0</v>
      </c>
      <c r="T29" s="11">
        <v>0</v>
      </c>
      <c r="U29" s="4">
        <v>3.1304347826086958</v>
      </c>
      <c r="V29" s="4">
        <v>0</v>
      </c>
      <c r="W29" s="11">
        <v>0</v>
      </c>
      <c r="X29" s="4">
        <v>48.923913043478258</v>
      </c>
      <c r="Y29" s="4">
        <v>0</v>
      </c>
      <c r="Z29" s="11">
        <v>0</v>
      </c>
      <c r="AA29" s="4">
        <v>9.8994565217391308</v>
      </c>
      <c r="AB29" s="4">
        <v>0</v>
      </c>
      <c r="AC29" s="11">
        <v>0</v>
      </c>
      <c r="AD29" s="4">
        <v>103.54619565217391</v>
      </c>
      <c r="AE29" s="4">
        <v>0</v>
      </c>
      <c r="AF29" s="11">
        <v>0</v>
      </c>
      <c r="AG29" s="4">
        <v>5.3206521739130439</v>
      </c>
      <c r="AH29" s="4">
        <v>0</v>
      </c>
      <c r="AI29" s="11">
        <v>0</v>
      </c>
      <c r="AJ29" s="4">
        <v>0</v>
      </c>
      <c r="AK29" s="4">
        <v>0</v>
      </c>
      <c r="AL29" s="11" t="s">
        <v>659</v>
      </c>
      <c r="AM29" s="1">
        <v>445423</v>
      </c>
      <c r="AN29" s="1">
        <v>4</v>
      </c>
      <c r="AX29"/>
      <c r="AY29"/>
    </row>
    <row r="30" spans="1:51" x14ac:dyDescent="0.25">
      <c r="A30" t="s">
        <v>352</v>
      </c>
      <c r="B30" t="s">
        <v>240</v>
      </c>
      <c r="C30" t="s">
        <v>602</v>
      </c>
      <c r="D30" t="s">
        <v>423</v>
      </c>
      <c r="E30" s="4">
        <v>70.391304347826093</v>
      </c>
      <c r="F30" s="4">
        <v>254.05434782608694</v>
      </c>
      <c r="G30" s="4">
        <v>59.402173913043484</v>
      </c>
      <c r="H30" s="11">
        <v>0.23381679715911527</v>
      </c>
      <c r="I30" s="4">
        <v>224.26086956521738</v>
      </c>
      <c r="J30" s="4">
        <v>59.402173913043484</v>
      </c>
      <c r="K30" s="11">
        <v>0.26487979837146186</v>
      </c>
      <c r="L30" s="4">
        <v>48.758152173913039</v>
      </c>
      <c r="M30" s="4">
        <v>5.4103260869565215</v>
      </c>
      <c r="N30" s="11">
        <v>0.11096249233684445</v>
      </c>
      <c r="O30" s="4">
        <v>29.040760869565219</v>
      </c>
      <c r="P30" s="4">
        <v>5.4103260869565215</v>
      </c>
      <c r="Q30" s="9">
        <v>0.18630111350238607</v>
      </c>
      <c r="R30" s="4">
        <v>14.413043478260869</v>
      </c>
      <c r="S30" s="4">
        <v>0</v>
      </c>
      <c r="T30" s="11">
        <v>0</v>
      </c>
      <c r="U30" s="4">
        <v>5.3043478260869561</v>
      </c>
      <c r="V30" s="4">
        <v>0</v>
      </c>
      <c r="W30" s="11">
        <v>0</v>
      </c>
      <c r="X30" s="4">
        <v>63.760869565217391</v>
      </c>
      <c r="Y30" s="4">
        <v>27.608695652173914</v>
      </c>
      <c r="Z30" s="11">
        <v>0.43300375042618483</v>
      </c>
      <c r="AA30" s="4">
        <v>10.076086956521738</v>
      </c>
      <c r="AB30" s="4">
        <v>0</v>
      </c>
      <c r="AC30" s="11">
        <v>0</v>
      </c>
      <c r="AD30" s="4">
        <v>121.99728260869566</v>
      </c>
      <c r="AE30" s="4">
        <v>26.383152173913043</v>
      </c>
      <c r="AF30" s="11">
        <v>0.216260162601626</v>
      </c>
      <c r="AG30" s="4">
        <v>9.4619565217391308</v>
      </c>
      <c r="AH30" s="4">
        <v>0</v>
      </c>
      <c r="AI30" s="11">
        <v>0</v>
      </c>
      <c r="AJ30" s="4">
        <v>0</v>
      </c>
      <c r="AK30" s="4">
        <v>0</v>
      </c>
      <c r="AL30" s="11" t="s">
        <v>659</v>
      </c>
      <c r="AM30" s="1">
        <v>445460</v>
      </c>
      <c r="AN30" s="1">
        <v>4</v>
      </c>
      <c r="AX30"/>
      <c r="AY30"/>
    </row>
    <row r="31" spans="1:51" x14ac:dyDescent="0.25">
      <c r="A31" t="s">
        <v>352</v>
      </c>
      <c r="B31" t="s">
        <v>111</v>
      </c>
      <c r="C31" t="s">
        <v>499</v>
      </c>
      <c r="D31" t="s">
        <v>422</v>
      </c>
      <c r="E31" s="4">
        <v>42.206521739130437</v>
      </c>
      <c r="F31" s="4">
        <v>168.80434782608694</v>
      </c>
      <c r="G31" s="4">
        <v>15.255434782608695</v>
      </c>
      <c r="H31" s="11">
        <v>9.0373470701867367E-2</v>
      </c>
      <c r="I31" s="4">
        <v>139.11956521739131</v>
      </c>
      <c r="J31" s="4">
        <v>15.255434782608695</v>
      </c>
      <c r="K31" s="11">
        <v>0.10965700445347291</v>
      </c>
      <c r="L31" s="4">
        <v>31.956521739130434</v>
      </c>
      <c r="M31" s="4">
        <v>0</v>
      </c>
      <c r="N31" s="11">
        <v>0</v>
      </c>
      <c r="O31" s="4">
        <v>6.0679347826086953</v>
      </c>
      <c r="P31" s="4">
        <v>0</v>
      </c>
      <c r="Q31" s="9">
        <v>0</v>
      </c>
      <c r="R31" s="4">
        <v>21.203804347826086</v>
      </c>
      <c r="S31" s="4">
        <v>0</v>
      </c>
      <c r="T31" s="11">
        <v>0</v>
      </c>
      <c r="U31" s="4">
        <v>4.6847826086956523</v>
      </c>
      <c r="V31" s="4">
        <v>0</v>
      </c>
      <c r="W31" s="11">
        <v>0</v>
      </c>
      <c r="X31" s="4">
        <v>38.932065217391305</v>
      </c>
      <c r="Y31" s="4">
        <v>11.573369565217391</v>
      </c>
      <c r="Z31" s="11">
        <v>0.29727088713617644</v>
      </c>
      <c r="AA31" s="4">
        <v>3.7961956521739131</v>
      </c>
      <c r="AB31" s="4">
        <v>0</v>
      </c>
      <c r="AC31" s="11">
        <v>0</v>
      </c>
      <c r="AD31" s="4">
        <v>93.964673913043484</v>
      </c>
      <c r="AE31" s="4">
        <v>3.6820652173913042</v>
      </c>
      <c r="AF31" s="11">
        <v>3.9185632898580063E-2</v>
      </c>
      <c r="AG31" s="4">
        <v>0.15489130434782608</v>
      </c>
      <c r="AH31" s="4">
        <v>0</v>
      </c>
      <c r="AI31" s="11">
        <v>0</v>
      </c>
      <c r="AJ31" s="4">
        <v>0</v>
      </c>
      <c r="AK31" s="4">
        <v>0</v>
      </c>
      <c r="AL31" s="11" t="s">
        <v>659</v>
      </c>
      <c r="AM31" s="1">
        <v>445251</v>
      </c>
      <c r="AN31" s="1">
        <v>4</v>
      </c>
      <c r="AX31"/>
      <c r="AY31"/>
    </row>
    <row r="32" spans="1:51" x14ac:dyDescent="0.25">
      <c r="A32" t="s">
        <v>352</v>
      </c>
      <c r="B32" t="s">
        <v>76</v>
      </c>
      <c r="C32" t="s">
        <v>461</v>
      </c>
      <c r="D32" t="s">
        <v>369</v>
      </c>
      <c r="E32" s="4">
        <v>55.315217391304351</v>
      </c>
      <c r="F32" s="4">
        <v>314.72826086956525</v>
      </c>
      <c r="G32" s="4">
        <v>0</v>
      </c>
      <c r="H32" s="11">
        <v>0</v>
      </c>
      <c r="I32" s="4">
        <v>270.23913043478262</v>
      </c>
      <c r="J32" s="4">
        <v>0</v>
      </c>
      <c r="K32" s="11">
        <v>0</v>
      </c>
      <c r="L32" s="4">
        <v>61.350543478260867</v>
      </c>
      <c r="M32" s="4">
        <v>0</v>
      </c>
      <c r="N32" s="11">
        <v>0</v>
      </c>
      <c r="O32" s="4">
        <v>40.855978260869563</v>
      </c>
      <c r="P32" s="4">
        <v>0</v>
      </c>
      <c r="Q32" s="9">
        <v>0</v>
      </c>
      <c r="R32" s="4">
        <v>15.016304347826088</v>
      </c>
      <c r="S32" s="4">
        <v>0</v>
      </c>
      <c r="T32" s="11">
        <v>0</v>
      </c>
      <c r="U32" s="4">
        <v>5.4782608695652177</v>
      </c>
      <c r="V32" s="4">
        <v>0</v>
      </c>
      <c r="W32" s="11">
        <v>0</v>
      </c>
      <c r="X32" s="4">
        <v>95.516304347826093</v>
      </c>
      <c r="Y32" s="4">
        <v>0</v>
      </c>
      <c r="Z32" s="11">
        <v>0</v>
      </c>
      <c r="AA32" s="4">
        <v>23.994565217391305</v>
      </c>
      <c r="AB32" s="4">
        <v>0</v>
      </c>
      <c r="AC32" s="11">
        <v>0</v>
      </c>
      <c r="AD32" s="4">
        <v>122.44836956521739</v>
      </c>
      <c r="AE32" s="4">
        <v>0</v>
      </c>
      <c r="AF32" s="11">
        <v>0</v>
      </c>
      <c r="AG32" s="4">
        <v>11.418478260869565</v>
      </c>
      <c r="AH32" s="4">
        <v>0</v>
      </c>
      <c r="AI32" s="11">
        <v>0</v>
      </c>
      <c r="AJ32" s="4">
        <v>0</v>
      </c>
      <c r="AK32" s="4">
        <v>0</v>
      </c>
      <c r="AL32" s="11" t="s">
        <v>659</v>
      </c>
      <c r="AM32" s="1">
        <v>445187</v>
      </c>
      <c r="AN32" s="1">
        <v>4</v>
      </c>
      <c r="AX32"/>
      <c r="AY32"/>
    </row>
    <row r="33" spans="1:51" x14ac:dyDescent="0.25">
      <c r="A33" t="s">
        <v>352</v>
      </c>
      <c r="B33" t="s">
        <v>230</v>
      </c>
      <c r="C33" t="s">
        <v>597</v>
      </c>
      <c r="D33" t="s">
        <v>398</v>
      </c>
      <c r="E33" s="4">
        <v>43.108695652173914</v>
      </c>
      <c r="F33" s="4">
        <v>197.29076086956522</v>
      </c>
      <c r="G33" s="4">
        <v>0</v>
      </c>
      <c r="H33" s="11">
        <v>0</v>
      </c>
      <c r="I33" s="4">
        <v>174.10326086956522</v>
      </c>
      <c r="J33" s="4">
        <v>0</v>
      </c>
      <c r="K33" s="11">
        <v>0</v>
      </c>
      <c r="L33" s="4">
        <v>32.154891304347828</v>
      </c>
      <c r="M33" s="4">
        <v>0</v>
      </c>
      <c r="N33" s="11">
        <v>0</v>
      </c>
      <c r="O33" s="4">
        <v>19.453804347826086</v>
      </c>
      <c r="P33" s="4">
        <v>0</v>
      </c>
      <c r="Q33" s="9">
        <v>0</v>
      </c>
      <c r="R33" s="4">
        <v>9.0489130434782616</v>
      </c>
      <c r="S33" s="4">
        <v>0</v>
      </c>
      <c r="T33" s="11">
        <v>0</v>
      </c>
      <c r="U33" s="4">
        <v>3.652173913043478</v>
      </c>
      <c r="V33" s="4">
        <v>0</v>
      </c>
      <c r="W33" s="11">
        <v>0</v>
      </c>
      <c r="X33" s="4">
        <v>50.304347826086953</v>
      </c>
      <c r="Y33" s="4">
        <v>0</v>
      </c>
      <c r="Z33" s="11">
        <v>0</v>
      </c>
      <c r="AA33" s="4">
        <v>10.486413043478262</v>
      </c>
      <c r="AB33" s="4">
        <v>0</v>
      </c>
      <c r="AC33" s="11">
        <v>0</v>
      </c>
      <c r="AD33" s="4">
        <v>93.116847826086953</v>
      </c>
      <c r="AE33" s="4">
        <v>0</v>
      </c>
      <c r="AF33" s="11">
        <v>0</v>
      </c>
      <c r="AG33" s="4">
        <v>11.228260869565217</v>
      </c>
      <c r="AH33" s="4">
        <v>0</v>
      </c>
      <c r="AI33" s="11">
        <v>0</v>
      </c>
      <c r="AJ33" s="4">
        <v>0</v>
      </c>
      <c r="AK33" s="4">
        <v>0</v>
      </c>
      <c r="AL33" s="11" t="s">
        <v>659</v>
      </c>
      <c r="AM33" s="1">
        <v>445449</v>
      </c>
      <c r="AN33" s="1">
        <v>4</v>
      </c>
      <c r="AX33"/>
      <c r="AY33"/>
    </row>
    <row r="34" spans="1:51" x14ac:dyDescent="0.25">
      <c r="A34" t="s">
        <v>352</v>
      </c>
      <c r="B34" t="s">
        <v>246</v>
      </c>
      <c r="C34" t="s">
        <v>604</v>
      </c>
      <c r="D34" t="s">
        <v>453</v>
      </c>
      <c r="E34" s="4">
        <v>76.717391304347828</v>
      </c>
      <c r="F34" s="4">
        <v>306.20913043478259</v>
      </c>
      <c r="G34" s="4">
        <v>0</v>
      </c>
      <c r="H34" s="11">
        <v>0</v>
      </c>
      <c r="I34" s="4">
        <v>289.34608695652167</v>
      </c>
      <c r="J34" s="4">
        <v>0</v>
      </c>
      <c r="K34" s="11">
        <v>0</v>
      </c>
      <c r="L34" s="4">
        <v>49.563695652173919</v>
      </c>
      <c r="M34" s="4">
        <v>0</v>
      </c>
      <c r="N34" s="11">
        <v>0</v>
      </c>
      <c r="O34" s="4">
        <v>32.700652173913049</v>
      </c>
      <c r="P34" s="4">
        <v>0</v>
      </c>
      <c r="Q34" s="9">
        <v>0</v>
      </c>
      <c r="R34" s="4">
        <v>10.441956521739129</v>
      </c>
      <c r="S34" s="4">
        <v>0</v>
      </c>
      <c r="T34" s="11">
        <v>0</v>
      </c>
      <c r="U34" s="4">
        <v>6.4210869565217381</v>
      </c>
      <c r="V34" s="4">
        <v>0</v>
      </c>
      <c r="W34" s="11">
        <v>0</v>
      </c>
      <c r="X34" s="4">
        <v>83.495543478260842</v>
      </c>
      <c r="Y34" s="4">
        <v>0</v>
      </c>
      <c r="Z34" s="11">
        <v>0</v>
      </c>
      <c r="AA34" s="4">
        <v>0</v>
      </c>
      <c r="AB34" s="4">
        <v>0</v>
      </c>
      <c r="AC34" s="11" t="s">
        <v>659</v>
      </c>
      <c r="AD34" s="4">
        <v>146.57543478260868</v>
      </c>
      <c r="AE34" s="4">
        <v>0</v>
      </c>
      <c r="AF34" s="11">
        <v>0</v>
      </c>
      <c r="AG34" s="4">
        <v>26.57445652173914</v>
      </c>
      <c r="AH34" s="4">
        <v>0</v>
      </c>
      <c r="AI34" s="11">
        <v>0</v>
      </c>
      <c r="AJ34" s="4">
        <v>0</v>
      </c>
      <c r="AK34" s="4">
        <v>0</v>
      </c>
      <c r="AL34" s="11" t="s">
        <v>659</v>
      </c>
      <c r="AM34" s="1">
        <v>445467</v>
      </c>
      <c r="AN34" s="1">
        <v>4</v>
      </c>
      <c r="AX34"/>
      <c r="AY34"/>
    </row>
    <row r="35" spans="1:51" x14ac:dyDescent="0.25">
      <c r="A35" t="s">
        <v>352</v>
      </c>
      <c r="B35" t="s">
        <v>46</v>
      </c>
      <c r="C35" t="s">
        <v>527</v>
      </c>
      <c r="D35" t="s">
        <v>374</v>
      </c>
      <c r="E35" s="4">
        <v>29.065217391304348</v>
      </c>
      <c r="F35" s="4">
        <v>103.63728260869564</v>
      </c>
      <c r="G35" s="4">
        <v>0</v>
      </c>
      <c r="H35" s="11">
        <v>0</v>
      </c>
      <c r="I35" s="4">
        <v>78.527934782608696</v>
      </c>
      <c r="J35" s="4">
        <v>0</v>
      </c>
      <c r="K35" s="11">
        <v>0</v>
      </c>
      <c r="L35" s="4">
        <v>38.296847826086953</v>
      </c>
      <c r="M35" s="4">
        <v>0</v>
      </c>
      <c r="N35" s="11">
        <v>0</v>
      </c>
      <c r="O35" s="4">
        <v>25.529891304347824</v>
      </c>
      <c r="P35" s="4">
        <v>0</v>
      </c>
      <c r="Q35" s="9">
        <v>0</v>
      </c>
      <c r="R35" s="4">
        <v>7.4626086956521762</v>
      </c>
      <c r="S35" s="4">
        <v>0</v>
      </c>
      <c r="T35" s="11">
        <v>0</v>
      </c>
      <c r="U35" s="4">
        <v>5.3043478260869561</v>
      </c>
      <c r="V35" s="4">
        <v>0</v>
      </c>
      <c r="W35" s="11">
        <v>0</v>
      </c>
      <c r="X35" s="4">
        <v>10.905652173913042</v>
      </c>
      <c r="Y35" s="4">
        <v>0</v>
      </c>
      <c r="Z35" s="11">
        <v>0</v>
      </c>
      <c r="AA35" s="4">
        <v>12.342391304347826</v>
      </c>
      <c r="AB35" s="4">
        <v>0</v>
      </c>
      <c r="AC35" s="11">
        <v>0</v>
      </c>
      <c r="AD35" s="4">
        <v>42.092391304347828</v>
      </c>
      <c r="AE35" s="4">
        <v>0</v>
      </c>
      <c r="AF35" s="11">
        <v>0</v>
      </c>
      <c r="AG35" s="4">
        <v>0</v>
      </c>
      <c r="AH35" s="4">
        <v>0</v>
      </c>
      <c r="AI35" s="11" t="s">
        <v>659</v>
      </c>
      <c r="AJ35" s="4">
        <v>0</v>
      </c>
      <c r="AK35" s="4">
        <v>0</v>
      </c>
      <c r="AL35" s="11" t="s">
        <v>659</v>
      </c>
      <c r="AM35" s="1">
        <v>445133</v>
      </c>
      <c r="AN35" s="1">
        <v>4</v>
      </c>
      <c r="AX35"/>
      <c r="AY35"/>
    </row>
    <row r="36" spans="1:51" x14ac:dyDescent="0.25">
      <c r="A36" t="s">
        <v>352</v>
      </c>
      <c r="B36" t="s">
        <v>261</v>
      </c>
      <c r="C36" t="s">
        <v>527</v>
      </c>
      <c r="D36" t="s">
        <v>374</v>
      </c>
      <c r="E36" s="4">
        <v>151.15217391304347</v>
      </c>
      <c r="F36" s="4">
        <v>444.88163043478266</v>
      </c>
      <c r="G36" s="4">
        <v>138.29576086956524</v>
      </c>
      <c r="H36" s="11">
        <v>0.31085967908903955</v>
      </c>
      <c r="I36" s="4">
        <v>418.61054347826092</v>
      </c>
      <c r="J36" s="4">
        <v>138.29576086956524</v>
      </c>
      <c r="K36" s="11">
        <v>0.33036855622521405</v>
      </c>
      <c r="L36" s="4">
        <v>37.717499999999994</v>
      </c>
      <c r="M36" s="4">
        <v>0.47282608695652173</v>
      </c>
      <c r="N36" s="11">
        <v>1.2535986927991564E-2</v>
      </c>
      <c r="O36" s="4">
        <v>23.169891304347821</v>
      </c>
      <c r="P36" s="4">
        <v>0.47282608695652173</v>
      </c>
      <c r="Q36" s="9">
        <v>2.0406918649108902E-2</v>
      </c>
      <c r="R36" s="4">
        <v>9.1563043478260866</v>
      </c>
      <c r="S36" s="4">
        <v>0</v>
      </c>
      <c r="T36" s="11">
        <v>0</v>
      </c>
      <c r="U36" s="4">
        <v>5.3913043478260869</v>
      </c>
      <c r="V36" s="4">
        <v>0</v>
      </c>
      <c r="W36" s="11">
        <v>0</v>
      </c>
      <c r="X36" s="4">
        <v>150.79010869565218</v>
      </c>
      <c r="Y36" s="4">
        <v>27.380978260869568</v>
      </c>
      <c r="Z36" s="11">
        <v>0.18158338433281507</v>
      </c>
      <c r="AA36" s="4">
        <v>11.723478260869564</v>
      </c>
      <c r="AB36" s="4">
        <v>0</v>
      </c>
      <c r="AC36" s="11">
        <v>0</v>
      </c>
      <c r="AD36" s="4">
        <v>217.76989130434785</v>
      </c>
      <c r="AE36" s="4">
        <v>110.36043478260872</v>
      </c>
      <c r="AF36" s="11">
        <v>0.50677545055286222</v>
      </c>
      <c r="AG36" s="4">
        <v>26.799130434782608</v>
      </c>
      <c r="AH36" s="4">
        <v>0</v>
      </c>
      <c r="AI36" s="11">
        <v>0</v>
      </c>
      <c r="AJ36" s="4">
        <v>8.1521739130434784E-2</v>
      </c>
      <c r="AK36" s="4">
        <v>8.1521739130434784E-2</v>
      </c>
      <c r="AL36" s="11">
        <v>1</v>
      </c>
      <c r="AM36" s="1">
        <v>445485</v>
      </c>
      <c r="AN36" s="1">
        <v>4</v>
      </c>
      <c r="AX36"/>
      <c r="AY36"/>
    </row>
    <row r="37" spans="1:51" x14ac:dyDescent="0.25">
      <c r="A37" t="s">
        <v>352</v>
      </c>
      <c r="B37" t="s">
        <v>235</v>
      </c>
      <c r="C37" t="s">
        <v>467</v>
      </c>
      <c r="D37" t="s">
        <v>364</v>
      </c>
      <c r="E37" s="4">
        <v>89.282608695652172</v>
      </c>
      <c r="F37" s="4">
        <v>443.29619565217394</v>
      </c>
      <c r="G37" s="4">
        <v>179.72826086956519</v>
      </c>
      <c r="H37" s="11">
        <v>0.4054360552432677</v>
      </c>
      <c r="I37" s="4">
        <v>405.84510869565219</v>
      </c>
      <c r="J37" s="4">
        <v>179.72826086956519</v>
      </c>
      <c r="K37" s="11">
        <v>0.44284939504924631</v>
      </c>
      <c r="L37" s="4">
        <v>14.855978260869566</v>
      </c>
      <c r="M37" s="4">
        <v>3.0434782608695654</v>
      </c>
      <c r="N37" s="11">
        <v>0.20486555697823303</v>
      </c>
      <c r="O37" s="4">
        <v>6.0163043478260869</v>
      </c>
      <c r="P37" s="4">
        <v>3.0434782608695654</v>
      </c>
      <c r="Q37" s="9">
        <v>0.50587172538392056</v>
      </c>
      <c r="R37" s="4">
        <v>5.8831521739130439</v>
      </c>
      <c r="S37" s="4">
        <v>0</v>
      </c>
      <c r="T37" s="11">
        <v>0</v>
      </c>
      <c r="U37" s="4">
        <v>2.9565217391304346</v>
      </c>
      <c r="V37" s="4">
        <v>0</v>
      </c>
      <c r="W37" s="11">
        <v>0</v>
      </c>
      <c r="X37" s="4">
        <v>118.10326086956522</v>
      </c>
      <c r="Y37" s="4">
        <v>85.557065217391298</v>
      </c>
      <c r="Z37" s="11">
        <v>0.72442593529980204</v>
      </c>
      <c r="AA37" s="4">
        <v>28.611413043478262</v>
      </c>
      <c r="AB37" s="4">
        <v>0</v>
      </c>
      <c r="AC37" s="11">
        <v>0</v>
      </c>
      <c r="AD37" s="4">
        <v>257.95923913043481</v>
      </c>
      <c r="AE37" s="4">
        <v>91.127717391304344</v>
      </c>
      <c r="AF37" s="11">
        <v>0.35326401837162508</v>
      </c>
      <c r="AG37" s="4">
        <v>23.766304347826086</v>
      </c>
      <c r="AH37" s="4">
        <v>0</v>
      </c>
      <c r="AI37" s="11">
        <v>0</v>
      </c>
      <c r="AJ37" s="4">
        <v>0</v>
      </c>
      <c r="AK37" s="4">
        <v>0</v>
      </c>
      <c r="AL37" s="11" t="s">
        <v>659</v>
      </c>
      <c r="AM37" s="1">
        <v>445455</v>
      </c>
      <c r="AN37" s="1">
        <v>4</v>
      </c>
      <c r="AX37"/>
      <c r="AY37"/>
    </row>
    <row r="38" spans="1:51" x14ac:dyDescent="0.25">
      <c r="A38" t="s">
        <v>352</v>
      </c>
      <c r="B38" t="s">
        <v>257</v>
      </c>
      <c r="C38" t="s">
        <v>555</v>
      </c>
      <c r="D38" t="s">
        <v>409</v>
      </c>
      <c r="E38" s="4">
        <v>36.728260869565219</v>
      </c>
      <c r="F38" s="4">
        <v>159.86141304347825</v>
      </c>
      <c r="G38" s="4">
        <v>22.442934782608695</v>
      </c>
      <c r="H38" s="11">
        <v>0.14038994373523264</v>
      </c>
      <c r="I38" s="4">
        <v>141.78891304347826</v>
      </c>
      <c r="J38" s="4">
        <v>14.109565217391305</v>
      </c>
      <c r="K38" s="11">
        <v>9.9511061299022277E-2</v>
      </c>
      <c r="L38" s="4">
        <v>30.404021739130435</v>
      </c>
      <c r="M38" s="4">
        <v>9.3551086956521736</v>
      </c>
      <c r="N38" s="11">
        <v>0.3076931327019809</v>
      </c>
      <c r="O38" s="4">
        <v>12.331521739130435</v>
      </c>
      <c r="P38" s="4">
        <v>1.0217391304347827</v>
      </c>
      <c r="Q38" s="9">
        <v>8.285588364918467E-2</v>
      </c>
      <c r="R38" s="4">
        <v>9.7391304347826093</v>
      </c>
      <c r="S38" s="4">
        <v>0</v>
      </c>
      <c r="T38" s="11">
        <v>0</v>
      </c>
      <c r="U38" s="4">
        <v>8.3333695652173905</v>
      </c>
      <c r="V38" s="4">
        <v>8.3333695652173905</v>
      </c>
      <c r="W38" s="11">
        <v>1</v>
      </c>
      <c r="X38" s="4">
        <v>33.476413043478267</v>
      </c>
      <c r="Y38" s="4">
        <v>10.9275</v>
      </c>
      <c r="Z38" s="11">
        <v>0.32642386105726612</v>
      </c>
      <c r="AA38" s="4">
        <v>0</v>
      </c>
      <c r="AB38" s="4">
        <v>0</v>
      </c>
      <c r="AC38" s="11" t="s">
        <v>659</v>
      </c>
      <c r="AD38" s="4">
        <v>95.980978260869563</v>
      </c>
      <c r="AE38" s="4">
        <v>2.160326086956522</v>
      </c>
      <c r="AF38" s="11">
        <v>2.2507856515953686E-2</v>
      </c>
      <c r="AG38" s="4">
        <v>0</v>
      </c>
      <c r="AH38" s="4">
        <v>0</v>
      </c>
      <c r="AI38" s="11" t="s">
        <v>659</v>
      </c>
      <c r="AJ38" s="4">
        <v>0</v>
      </c>
      <c r="AK38" s="4">
        <v>0</v>
      </c>
      <c r="AL38" s="11" t="s">
        <v>659</v>
      </c>
      <c r="AM38" s="1">
        <v>445481</v>
      </c>
      <c r="AN38" s="1">
        <v>4</v>
      </c>
      <c r="AX38"/>
      <c r="AY38"/>
    </row>
    <row r="39" spans="1:51" x14ac:dyDescent="0.25">
      <c r="A39" t="s">
        <v>352</v>
      </c>
      <c r="B39" t="s">
        <v>12</v>
      </c>
      <c r="C39" t="s">
        <v>6</v>
      </c>
      <c r="D39" t="s">
        <v>379</v>
      </c>
      <c r="E39" s="4">
        <v>107.8804347826087</v>
      </c>
      <c r="F39" s="4">
        <v>349.90782608695656</v>
      </c>
      <c r="G39" s="4">
        <v>142.23391304347825</v>
      </c>
      <c r="H39" s="11">
        <v>0.40648965938855941</v>
      </c>
      <c r="I39" s="4">
        <v>329.77739130434787</v>
      </c>
      <c r="J39" s="4">
        <v>142.23391304347825</v>
      </c>
      <c r="K39" s="11">
        <v>0.43130280241744096</v>
      </c>
      <c r="L39" s="4">
        <v>55.326086956521742</v>
      </c>
      <c r="M39" s="4">
        <v>0</v>
      </c>
      <c r="N39" s="11">
        <v>0</v>
      </c>
      <c r="O39" s="4">
        <v>46.978260869565219</v>
      </c>
      <c r="P39" s="4">
        <v>0</v>
      </c>
      <c r="Q39" s="9">
        <v>0</v>
      </c>
      <c r="R39" s="4">
        <v>8.3478260869565215</v>
      </c>
      <c r="S39" s="4">
        <v>0</v>
      </c>
      <c r="T39" s="11">
        <v>0</v>
      </c>
      <c r="U39" s="4">
        <v>0</v>
      </c>
      <c r="V39" s="4">
        <v>0</v>
      </c>
      <c r="W39" s="11" t="s">
        <v>659</v>
      </c>
      <c r="X39" s="4">
        <v>81.109782608695653</v>
      </c>
      <c r="Y39" s="4">
        <v>33.634239130434779</v>
      </c>
      <c r="Z39" s="11">
        <v>0.41467549349378857</v>
      </c>
      <c r="AA39" s="4">
        <v>11.782608695652174</v>
      </c>
      <c r="AB39" s="4">
        <v>0</v>
      </c>
      <c r="AC39" s="11">
        <v>0</v>
      </c>
      <c r="AD39" s="4">
        <v>201.68934782608699</v>
      </c>
      <c r="AE39" s="4">
        <v>108.59967391304347</v>
      </c>
      <c r="AF39" s="11">
        <v>0.53845022101359052</v>
      </c>
      <c r="AG39" s="4">
        <v>0</v>
      </c>
      <c r="AH39" s="4">
        <v>0</v>
      </c>
      <c r="AI39" s="11" t="s">
        <v>659</v>
      </c>
      <c r="AJ39" s="4">
        <v>0</v>
      </c>
      <c r="AK39" s="4">
        <v>0</v>
      </c>
      <c r="AL39" s="11" t="s">
        <v>659</v>
      </c>
      <c r="AM39" s="1">
        <v>445017</v>
      </c>
      <c r="AN39" s="1">
        <v>4</v>
      </c>
      <c r="AX39"/>
      <c r="AY39"/>
    </row>
    <row r="40" spans="1:51" x14ac:dyDescent="0.25">
      <c r="A40" t="s">
        <v>352</v>
      </c>
      <c r="B40" t="s">
        <v>37</v>
      </c>
      <c r="C40" t="s">
        <v>550</v>
      </c>
      <c r="D40" t="s">
        <v>396</v>
      </c>
      <c r="E40" s="4">
        <v>82.887323943661968</v>
      </c>
      <c r="F40" s="4">
        <v>265.42690140845076</v>
      </c>
      <c r="G40" s="4">
        <v>0.176056338028169</v>
      </c>
      <c r="H40" s="11">
        <v>6.6329500549473569E-4</v>
      </c>
      <c r="I40" s="4">
        <v>244.73732394366203</v>
      </c>
      <c r="J40" s="4">
        <v>0.176056338028169</v>
      </c>
      <c r="K40" s="11">
        <v>7.1936856704658901E-4</v>
      </c>
      <c r="L40" s="4">
        <v>64.557183098591551</v>
      </c>
      <c r="M40" s="4">
        <v>0.176056338028169</v>
      </c>
      <c r="N40" s="11">
        <v>2.7271378579095721E-3</v>
      </c>
      <c r="O40" s="4">
        <v>49.261408450704231</v>
      </c>
      <c r="P40" s="4">
        <v>0.176056338028169</v>
      </c>
      <c r="Q40" s="9">
        <v>3.5739201043012837E-3</v>
      </c>
      <c r="R40" s="4">
        <v>9.6619718309859159</v>
      </c>
      <c r="S40" s="4">
        <v>0</v>
      </c>
      <c r="T40" s="11">
        <v>0</v>
      </c>
      <c r="U40" s="4">
        <v>5.6338028169014081</v>
      </c>
      <c r="V40" s="4">
        <v>0</v>
      </c>
      <c r="W40" s="11">
        <v>0</v>
      </c>
      <c r="X40" s="4">
        <v>81.312816901408482</v>
      </c>
      <c r="Y40" s="4">
        <v>0</v>
      </c>
      <c r="Z40" s="11">
        <v>0</v>
      </c>
      <c r="AA40" s="4">
        <v>5.3938028169014105</v>
      </c>
      <c r="AB40" s="4">
        <v>0</v>
      </c>
      <c r="AC40" s="11">
        <v>0</v>
      </c>
      <c r="AD40" s="4">
        <v>114.16309859154931</v>
      </c>
      <c r="AE40" s="4">
        <v>0</v>
      </c>
      <c r="AF40" s="11">
        <v>0</v>
      </c>
      <c r="AG40" s="4">
        <v>0</v>
      </c>
      <c r="AH40" s="4">
        <v>0</v>
      </c>
      <c r="AI40" s="11" t="s">
        <v>659</v>
      </c>
      <c r="AJ40" s="4">
        <v>0</v>
      </c>
      <c r="AK40" s="4">
        <v>0</v>
      </c>
      <c r="AL40" s="11" t="s">
        <v>659</v>
      </c>
      <c r="AM40" s="1">
        <v>445123</v>
      </c>
      <c r="AN40" s="1">
        <v>4</v>
      </c>
      <c r="AX40"/>
      <c r="AY40"/>
    </row>
    <row r="41" spans="1:51" x14ac:dyDescent="0.25">
      <c r="A41" t="s">
        <v>352</v>
      </c>
      <c r="B41" t="s">
        <v>266</v>
      </c>
      <c r="C41" t="s">
        <v>506</v>
      </c>
      <c r="D41" t="s">
        <v>374</v>
      </c>
      <c r="E41" s="4">
        <v>82.413043478260875</v>
      </c>
      <c r="F41" s="4">
        <v>503.55293478260865</v>
      </c>
      <c r="G41" s="4">
        <v>84.59782608695653</v>
      </c>
      <c r="H41" s="11">
        <v>0.16800185292034625</v>
      </c>
      <c r="I41" s="4">
        <v>469.39804347826083</v>
      </c>
      <c r="J41" s="4">
        <v>84.59782608695653</v>
      </c>
      <c r="K41" s="11">
        <v>0.18022620090208044</v>
      </c>
      <c r="L41" s="4">
        <v>31.758152173913039</v>
      </c>
      <c r="M41" s="4">
        <v>0.92934782608695654</v>
      </c>
      <c r="N41" s="11">
        <v>2.9263283990758969E-2</v>
      </c>
      <c r="O41" s="4">
        <v>8.1521739130434785</v>
      </c>
      <c r="P41" s="4">
        <v>0.92934782608695654</v>
      </c>
      <c r="Q41" s="9">
        <v>0.114</v>
      </c>
      <c r="R41" s="4">
        <v>18.214673913043477</v>
      </c>
      <c r="S41" s="4">
        <v>0</v>
      </c>
      <c r="T41" s="11">
        <v>0</v>
      </c>
      <c r="U41" s="4">
        <v>5.3913043478260869</v>
      </c>
      <c r="V41" s="4">
        <v>0</v>
      </c>
      <c r="W41" s="11">
        <v>0</v>
      </c>
      <c r="X41" s="4">
        <v>103.91304347826087</v>
      </c>
      <c r="Y41" s="4">
        <v>15.171195652173912</v>
      </c>
      <c r="Z41" s="11">
        <v>0.14599895397489537</v>
      </c>
      <c r="AA41" s="4">
        <v>10.548913043478262</v>
      </c>
      <c r="AB41" s="4">
        <v>0</v>
      </c>
      <c r="AC41" s="11">
        <v>0</v>
      </c>
      <c r="AD41" s="4">
        <v>357.33282608695646</v>
      </c>
      <c r="AE41" s="4">
        <v>68.497282608695656</v>
      </c>
      <c r="AF41" s="11">
        <v>0.191690428665031</v>
      </c>
      <c r="AG41" s="4">
        <v>0</v>
      </c>
      <c r="AH41" s="4">
        <v>0</v>
      </c>
      <c r="AI41" s="11" t="s">
        <v>659</v>
      </c>
      <c r="AJ41" s="4">
        <v>0</v>
      </c>
      <c r="AK41" s="4">
        <v>0</v>
      </c>
      <c r="AL41" s="11" t="s">
        <v>659</v>
      </c>
      <c r="AM41" s="1">
        <v>445490</v>
      </c>
      <c r="AN41" s="1">
        <v>4</v>
      </c>
      <c r="AX41"/>
      <c r="AY41"/>
    </row>
    <row r="42" spans="1:51" x14ac:dyDescent="0.25">
      <c r="A42" t="s">
        <v>352</v>
      </c>
      <c r="B42" t="s">
        <v>164</v>
      </c>
      <c r="C42" t="s">
        <v>501</v>
      </c>
      <c r="D42" t="s">
        <v>410</v>
      </c>
      <c r="E42" s="4">
        <v>45.097826086956523</v>
      </c>
      <c r="F42" s="4">
        <v>163.21380434782606</v>
      </c>
      <c r="G42" s="4">
        <v>0</v>
      </c>
      <c r="H42" s="11">
        <v>0</v>
      </c>
      <c r="I42" s="4">
        <v>149.19652173913042</v>
      </c>
      <c r="J42" s="4">
        <v>0</v>
      </c>
      <c r="K42" s="11">
        <v>0</v>
      </c>
      <c r="L42" s="4">
        <v>24.478586956521735</v>
      </c>
      <c r="M42" s="4">
        <v>0</v>
      </c>
      <c r="N42" s="11">
        <v>0</v>
      </c>
      <c r="O42" s="4">
        <v>14.8570652173913</v>
      </c>
      <c r="P42" s="4">
        <v>0</v>
      </c>
      <c r="Q42" s="9">
        <v>0</v>
      </c>
      <c r="R42" s="4">
        <v>4.143260869565216</v>
      </c>
      <c r="S42" s="4">
        <v>0</v>
      </c>
      <c r="T42" s="11">
        <v>0</v>
      </c>
      <c r="U42" s="4">
        <v>5.4782608695652177</v>
      </c>
      <c r="V42" s="4">
        <v>0</v>
      </c>
      <c r="W42" s="11">
        <v>0</v>
      </c>
      <c r="X42" s="4">
        <v>41.538152173913048</v>
      </c>
      <c r="Y42" s="4">
        <v>0</v>
      </c>
      <c r="Z42" s="11">
        <v>0</v>
      </c>
      <c r="AA42" s="4">
        <v>4.3957608695652173</v>
      </c>
      <c r="AB42" s="4">
        <v>0</v>
      </c>
      <c r="AC42" s="11">
        <v>0</v>
      </c>
      <c r="AD42" s="4">
        <v>92.801304347826061</v>
      </c>
      <c r="AE42" s="4">
        <v>0</v>
      </c>
      <c r="AF42" s="11">
        <v>0</v>
      </c>
      <c r="AG42" s="4">
        <v>0</v>
      </c>
      <c r="AH42" s="4">
        <v>0</v>
      </c>
      <c r="AI42" s="11" t="s">
        <v>659</v>
      </c>
      <c r="AJ42" s="4">
        <v>0</v>
      </c>
      <c r="AK42" s="4">
        <v>0</v>
      </c>
      <c r="AL42" s="11" t="s">
        <v>659</v>
      </c>
      <c r="AM42" s="1">
        <v>445339</v>
      </c>
      <c r="AN42" s="1">
        <v>4</v>
      </c>
      <c r="AX42"/>
      <c r="AY42"/>
    </row>
    <row r="43" spans="1:51" x14ac:dyDescent="0.25">
      <c r="A43" t="s">
        <v>352</v>
      </c>
      <c r="B43" t="s">
        <v>197</v>
      </c>
      <c r="C43" t="s">
        <v>467</v>
      </c>
      <c r="D43" t="s">
        <v>364</v>
      </c>
      <c r="E43" s="4">
        <v>96.739130434782609</v>
      </c>
      <c r="F43" s="4">
        <v>268.15771739130435</v>
      </c>
      <c r="G43" s="4">
        <v>0.82608695652173914</v>
      </c>
      <c r="H43" s="11">
        <v>3.0806010901274438E-3</v>
      </c>
      <c r="I43" s="4">
        <v>239.26054347826084</v>
      </c>
      <c r="J43" s="4">
        <v>0</v>
      </c>
      <c r="K43" s="11">
        <v>0</v>
      </c>
      <c r="L43" s="4">
        <v>49.278369565217396</v>
      </c>
      <c r="M43" s="4">
        <v>0.82608695652173914</v>
      </c>
      <c r="N43" s="11">
        <v>1.6763682804652361E-2</v>
      </c>
      <c r="O43" s="4">
        <v>28.851304347826083</v>
      </c>
      <c r="P43" s="4">
        <v>0</v>
      </c>
      <c r="Q43" s="9">
        <v>0</v>
      </c>
      <c r="R43" s="4">
        <v>14.948804347826092</v>
      </c>
      <c r="S43" s="4">
        <v>0.82608695652173914</v>
      </c>
      <c r="T43" s="11">
        <v>5.5261072210224735E-2</v>
      </c>
      <c r="U43" s="4">
        <v>5.4782608695652177</v>
      </c>
      <c r="V43" s="4">
        <v>0</v>
      </c>
      <c r="W43" s="11">
        <v>0</v>
      </c>
      <c r="X43" s="4">
        <v>64.815543478260864</v>
      </c>
      <c r="Y43" s="4">
        <v>0</v>
      </c>
      <c r="Z43" s="11">
        <v>0</v>
      </c>
      <c r="AA43" s="4">
        <v>8.4701086956521738</v>
      </c>
      <c r="AB43" s="4">
        <v>0</v>
      </c>
      <c r="AC43" s="11">
        <v>0</v>
      </c>
      <c r="AD43" s="4">
        <v>145.59369565217389</v>
      </c>
      <c r="AE43" s="4">
        <v>0</v>
      </c>
      <c r="AF43" s="11">
        <v>0</v>
      </c>
      <c r="AG43" s="4">
        <v>0</v>
      </c>
      <c r="AH43" s="4">
        <v>0</v>
      </c>
      <c r="AI43" s="11" t="s">
        <v>659</v>
      </c>
      <c r="AJ43" s="4">
        <v>0</v>
      </c>
      <c r="AK43" s="4">
        <v>0</v>
      </c>
      <c r="AL43" s="11" t="s">
        <v>659</v>
      </c>
      <c r="AM43" s="1">
        <v>445402</v>
      </c>
      <c r="AN43" s="1">
        <v>4</v>
      </c>
      <c r="AX43"/>
      <c r="AY43"/>
    </row>
    <row r="44" spans="1:51" x14ac:dyDescent="0.25">
      <c r="A44" t="s">
        <v>352</v>
      </c>
      <c r="B44" t="s">
        <v>138</v>
      </c>
      <c r="C44" t="s">
        <v>572</v>
      </c>
      <c r="D44" t="s">
        <v>416</v>
      </c>
      <c r="E44" s="4">
        <v>98.565217391304344</v>
      </c>
      <c r="F44" s="4">
        <v>285.05423913043484</v>
      </c>
      <c r="G44" s="4">
        <v>0</v>
      </c>
      <c r="H44" s="11">
        <v>0</v>
      </c>
      <c r="I44" s="4">
        <v>265.50141304347835</v>
      </c>
      <c r="J44" s="4">
        <v>0</v>
      </c>
      <c r="K44" s="11">
        <v>0</v>
      </c>
      <c r="L44" s="4">
        <v>46.252173913043492</v>
      </c>
      <c r="M44" s="4">
        <v>0</v>
      </c>
      <c r="N44" s="11">
        <v>0</v>
      </c>
      <c r="O44" s="4">
        <v>27.74282608695653</v>
      </c>
      <c r="P44" s="4">
        <v>0</v>
      </c>
      <c r="Q44" s="9">
        <v>0</v>
      </c>
      <c r="R44" s="4">
        <v>12.77021739130435</v>
      </c>
      <c r="S44" s="4">
        <v>0</v>
      </c>
      <c r="T44" s="11">
        <v>0</v>
      </c>
      <c r="U44" s="4">
        <v>5.7391304347826084</v>
      </c>
      <c r="V44" s="4">
        <v>0</v>
      </c>
      <c r="W44" s="11">
        <v>0</v>
      </c>
      <c r="X44" s="4">
        <v>67.283478260869586</v>
      </c>
      <c r="Y44" s="4">
        <v>0</v>
      </c>
      <c r="Z44" s="11">
        <v>0</v>
      </c>
      <c r="AA44" s="4">
        <v>1.0434782608695652</v>
      </c>
      <c r="AB44" s="4">
        <v>0</v>
      </c>
      <c r="AC44" s="11">
        <v>0</v>
      </c>
      <c r="AD44" s="4">
        <v>170.47510869565221</v>
      </c>
      <c r="AE44" s="4">
        <v>0</v>
      </c>
      <c r="AF44" s="11">
        <v>0</v>
      </c>
      <c r="AG44" s="4">
        <v>0</v>
      </c>
      <c r="AH44" s="4">
        <v>0</v>
      </c>
      <c r="AI44" s="11" t="s">
        <v>659</v>
      </c>
      <c r="AJ44" s="4">
        <v>0</v>
      </c>
      <c r="AK44" s="4">
        <v>0</v>
      </c>
      <c r="AL44" s="11" t="s">
        <v>659</v>
      </c>
      <c r="AM44" s="1">
        <v>445292</v>
      </c>
      <c r="AN44" s="1">
        <v>4</v>
      </c>
      <c r="AX44"/>
      <c r="AY44"/>
    </row>
    <row r="45" spans="1:51" x14ac:dyDescent="0.25">
      <c r="A45" t="s">
        <v>352</v>
      </c>
      <c r="B45" t="s">
        <v>243</v>
      </c>
      <c r="C45" t="s">
        <v>603</v>
      </c>
      <c r="D45" t="s">
        <v>453</v>
      </c>
      <c r="E45" s="4">
        <v>90.086956521739125</v>
      </c>
      <c r="F45" s="4">
        <v>364.13739130434783</v>
      </c>
      <c r="G45" s="4">
        <v>0</v>
      </c>
      <c r="H45" s="11">
        <v>0</v>
      </c>
      <c r="I45" s="4">
        <v>342.63684782608698</v>
      </c>
      <c r="J45" s="4">
        <v>0</v>
      </c>
      <c r="K45" s="11">
        <v>0</v>
      </c>
      <c r="L45" s="4">
        <v>37.0779347826087</v>
      </c>
      <c r="M45" s="4">
        <v>0</v>
      </c>
      <c r="N45" s="11">
        <v>0</v>
      </c>
      <c r="O45" s="4">
        <v>20.778369565217396</v>
      </c>
      <c r="P45" s="4">
        <v>0</v>
      </c>
      <c r="Q45" s="9">
        <v>0</v>
      </c>
      <c r="R45" s="4">
        <v>10.66467391304348</v>
      </c>
      <c r="S45" s="4">
        <v>0</v>
      </c>
      <c r="T45" s="11">
        <v>0</v>
      </c>
      <c r="U45" s="4">
        <v>5.6348913043478257</v>
      </c>
      <c r="V45" s="4">
        <v>0</v>
      </c>
      <c r="W45" s="11">
        <v>0</v>
      </c>
      <c r="X45" s="4">
        <v>119.50152173913045</v>
      </c>
      <c r="Y45" s="4">
        <v>0</v>
      </c>
      <c r="Z45" s="11">
        <v>0</v>
      </c>
      <c r="AA45" s="4">
        <v>5.200978260869566</v>
      </c>
      <c r="AB45" s="4">
        <v>0</v>
      </c>
      <c r="AC45" s="11">
        <v>0</v>
      </c>
      <c r="AD45" s="4">
        <v>167.30206521739129</v>
      </c>
      <c r="AE45" s="4">
        <v>0</v>
      </c>
      <c r="AF45" s="11">
        <v>0</v>
      </c>
      <c r="AG45" s="4">
        <v>35.054891304347841</v>
      </c>
      <c r="AH45" s="4">
        <v>0</v>
      </c>
      <c r="AI45" s="11">
        <v>0</v>
      </c>
      <c r="AJ45" s="4">
        <v>0</v>
      </c>
      <c r="AK45" s="4">
        <v>0</v>
      </c>
      <c r="AL45" s="11" t="s">
        <v>659</v>
      </c>
      <c r="AM45" s="1">
        <v>445463</v>
      </c>
      <c r="AN45" s="1">
        <v>4</v>
      </c>
      <c r="AX45"/>
      <c r="AY45"/>
    </row>
    <row r="46" spans="1:51" x14ac:dyDescent="0.25">
      <c r="A46" t="s">
        <v>352</v>
      </c>
      <c r="B46" t="s">
        <v>62</v>
      </c>
      <c r="C46" t="s">
        <v>468</v>
      </c>
      <c r="D46" t="s">
        <v>423</v>
      </c>
      <c r="E46" s="4">
        <v>165.36956521739131</v>
      </c>
      <c r="F46" s="4">
        <v>597.14499999999998</v>
      </c>
      <c r="G46" s="4">
        <v>86.986956521739131</v>
      </c>
      <c r="H46" s="11">
        <v>0.14567141401458461</v>
      </c>
      <c r="I46" s="4">
        <v>549.39663043478254</v>
      </c>
      <c r="J46" s="4">
        <v>86.22608695652174</v>
      </c>
      <c r="K46" s="11">
        <v>0.15694687986761763</v>
      </c>
      <c r="L46" s="4">
        <v>61.945869565217393</v>
      </c>
      <c r="M46" s="4">
        <v>4.7146739130434785</v>
      </c>
      <c r="N46" s="11">
        <v>7.6109576734245538E-2</v>
      </c>
      <c r="O46" s="4">
        <v>37.781739130434786</v>
      </c>
      <c r="P46" s="4">
        <v>3.9538043478260869</v>
      </c>
      <c r="Q46" s="9">
        <v>0.10464855347648967</v>
      </c>
      <c r="R46" s="4">
        <v>19.035108695652173</v>
      </c>
      <c r="S46" s="4">
        <v>0.76086956521739135</v>
      </c>
      <c r="T46" s="11">
        <v>3.9971905460733315E-2</v>
      </c>
      <c r="U46" s="4">
        <v>5.1290217391304349</v>
      </c>
      <c r="V46" s="4">
        <v>0</v>
      </c>
      <c r="W46" s="11">
        <v>0</v>
      </c>
      <c r="X46" s="4">
        <v>182.67239130434783</v>
      </c>
      <c r="Y46" s="4">
        <v>8.3097826086956523</v>
      </c>
      <c r="Z46" s="11">
        <v>4.5490085006063365E-2</v>
      </c>
      <c r="AA46" s="4">
        <v>23.584239130434781</v>
      </c>
      <c r="AB46" s="4">
        <v>0</v>
      </c>
      <c r="AC46" s="11">
        <v>0</v>
      </c>
      <c r="AD46" s="4">
        <v>328.9425</v>
      </c>
      <c r="AE46" s="4">
        <v>73.962500000000006</v>
      </c>
      <c r="AF46" s="11">
        <v>0.22484932777005101</v>
      </c>
      <c r="AG46" s="4">
        <v>0</v>
      </c>
      <c r="AH46" s="4">
        <v>0</v>
      </c>
      <c r="AI46" s="11" t="s">
        <v>659</v>
      </c>
      <c r="AJ46" s="4">
        <v>0</v>
      </c>
      <c r="AK46" s="4">
        <v>0</v>
      </c>
      <c r="AL46" s="11" t="s">
        <v>659</v>
      </c>
      <c r="AM46" s="1">
        <v>445159</v>
      </c>
      <c r="AN46" s="1">
        <v>4</v>
      </c>
      <c r="AX46"/>
      <c r="AY46"/>
    </row>
    <row r="47" spans="1:51" x14ac:dyDescent="0.25">
      <c r="A47" t="s">
        <v>352</v>
      </c>
      <c r="B47" t="s">
        <v>44</v>
      </c>
      <c r="C47" t="s">
        <v>498</v>
      </c>
      <c r="D47" t="s">
        <v>402</v>
      </c>
      <c r="E47" s="4">
        <v>164.08695652173913</v>
      </c>
      <c r="F47" s="4">
        <v>511.86934782608694</v>
      </c>
      <c r="G47" s="4">
        <v>29.837499999999999</v>
      </c>
      <c r="H47" s="11">
        <v>5.8291241948204342E-2</v>
      </c>
      <c r="I47" s="4">
        <v>466.69543478260869</v>
      </c>
      <c r="J47" s="4">
        <v>29.837499999999999</v>
      </c>
      <c r="K47" s="11">
        <v>6.3933558754219647E-2</v>
      </c>
      <c r="L47" s="4">
        <v>83.276413043478271</v>
      </c>
      <c r="M47" s="4">
        <v>1.5128260869565218</v>
      </c>
      <c r="N47" s="11">
        <v>1.8166321430855597E-2</v>
      </c>
      <c r="O47" s="4">
        <v>52.711195652173913</v>
      </c>
      <c r="P47" s="4">
        <v>1.5128260869565218</v>
      </c>
      <c r="Q47" s="9">
        <v>2.8700280239120888E-2</v>
      </c>
      <c r="R47" s="4">
        <v>25.130434782608695</v>
      </c>
      <c r="S47" s="4">
        <v>0</v>
      </c>
      <c r="T47" s="11">
        <v>0</v>
      </c>
      <c r="U47" s="4">
        <v>5.4347826086956523</v>
      </c>
      <c r="V47" s="4">
        <v>0</v>
      </c>
      <c r="W47" s="11">
        <v>0</v>
      </c>
      <c r="X47" s="4">
        <v>127.94239130434785</v>
      </c>
      <c r="Y47" s="4">
        <v>12.923913043478262</v>
      </c>
      <c r="Z47" s="11">
        <v>0.10101353360462843</v>
      </c>
      <c r="AA47" s="4">
        <v>14.608695652173912</v>
      </c>
      <c r="AB47" s="4">
        <v>0</v>
      </c>
      <c r="AC47" s="11">
        <v>0</v>
      </c>
      <c r="AD47" s="4">
        <v>286.04184782608695</v>
      </c>
      <c r="AE47" s="4">
        <v>15.400760869565215</v>
      </c>
      <c r="AF47" s="11">
        <v>5.3840936165846807E-2</v>
      </c>
      <c r="AG47" s="4">
        <v>0</v>
      </c>
      <c r="AH47" s="4">
        <v>0</v>
      </c>
      <c r="AI47" s="11" t="s">
        <v>659</v>
      </c>
      <c r="AJ47" s="4">
        <v>0</v>
      </c>
      <c r="AK47" s="4">
        <v>0</v>
      </c>
      <c r="AL47" s="11" t="s">
        <v>659</v>
      </c>
      <c r="AM47" s="1">
        <v>445131</v>
      </c>
      <c r="AN47" s="1">
        <v>4</v>
      </c>
      <c r="AX47"/>
      <c r="AY47"/>
    </row>
    <row r="48" spans="1:51" x14ac:dyDescent="0.25">
      <c r="A48" t="s">
        <v>352</v>
      </c>
      <c r="B48" t="s">
        <v>304</v>
      </c>
      <c r="C48" t="s">
        <v>516</v>
      </c>
      <c r="D48" t="s">
        <v>455</v>
      </c>
      <c r="E48" s="4">
        <v>37.369565217391305</v>
      </c>
      <c r="F48" s="4">
        <v>154.28804347826087</v>
      </c>
      <c r="G48" s="4">
        <v>0</v>
      </c>
      <c r="H48" s="11">
        <v>0</v>
      </c>
      <c r="I48" s="4">
        <v>139.32608695652175</v>
      </c>
      <c r="J48" s="4">
        <v>0</v>
      </c>
      <c r="K48" s="11">
        <v>0</v>
      </c>
      <c r="L48" s="4">
        <v>10.263586956521738</v>
      </c>
      <c r="M48" s="4">
        <v>0</v>
      </c>
      <c r="N48" s="11">
        <v>0</v>
      </c>
      <c r="O48" s="4">
        <v>4.5244565217391308</v>
      </c>
      <c r="P48" s="4">
        <v>0</v>
      </c>
      <c r="Q48" s="9">
        <v>0</v>
      </c>
      <c r="R48" s="4">
        <v>0</v>
      </c>
      <c r="S48" s="4">
        <v>0</v>
      </c>
      <c r="T48" s="11" t="s">
        <v>659</v>
      </c>
      <c r="U48" s="4">
        <v>5.7391304347826084</v>
      </c>
      <c r="V48" s="4">
        <v>0</v>
      </c>
      <c r="W48" s="11">
        <v>0</v>
      </c>
      <c r="X48" s="4">
        <v>42.092391304347828</v>
      </c>
      <c r="Y48" s="4">
        <v>0</v>
      </c>
      <c r="Z48" s="11">
        <v>0</v>
      </c>
      <c r="AA48" s="4">
        <v>9.2228260869565215</v>
      </c>
      <c r="AB48" s="4">
        <v>0</v>
      </c>
      <c r="AC48" s="11">
        <v>0</v>
      </c>
      <c r="AD48" s="4">
        <v>84.358695652173907</v>
      </c>
      <c r="AE48" s="4">
        <v>0</v>
      </c>
      <c r="AF48" s="11">
        <v>0</v>
      </c>
      <c r="AG48" s="4">
        <v>8.3505434782608692</v>
      </c>
      <c r="AH48" s="4">
        <v>0</v>
      </c>
      <c r="AI48" s="11">
        <v>0</v>
      </c>
      <c r="AJ48" s="4">
        <v>0</v>
      </c>
      <c r="AK48" s="4">
        <v>0</v>
      </c>
      <c r="AL48" s="11" t="s">
        <v>659</v>
      </c>
      <c r="AM48" s="1">
        <v>445536</v>
      </c>
      <c r="AN48" s="1">
        <v>4</v>
      </c>
      <c r="AX48"/>
      <c r="AY48"/>
    </row>
    <row r="49" spans="1:51" x14ac:dyDescent="0.25">
      <c r="A49" t="s">
        <v>352</v>
      </c>
      <c r="B49" t="s">
        <v>198</v>
      </c>
      <c r="C49" t="s">
        <v>6</v>
      </c>
      <c r="D49" t="s">
        <v>379</v>
      </c>
      <c r="E49" s="4">
        <v>68.028169014084511</v>
      </c>
      <c r="F49" s="4">
        <v>197.53169014084509</v>
      </c>
      <c r="G49" s="4">
        <v>0</v>
      </c>
      <c r="H49" s="11">
        <v>0</v>
      </c>
      <c r="I49" s="4">
        <v>138.50000000000003</v>
      </c>
      <c r="J49" s="4">
        <v>0</v>
      </c>
      <c r="K49" s="11">
        <v>0</v>
      </c>
      <c r="L49" s="4">
        <v>69.577464788732385</v>
      </c>
      <c r="M49" s="4">
        <v>0</v>
      </c>
      <c r="N49" s="11">
        <v>0</v>
      </c>
      <c r="O49" s="4">
        <v>53.936619718309856</v>
      </c>
      <c r="P49" s="4">
        <v>0</v>
      </c>
      <c r="Q49" s="9">
        <v>0</v>
      </c>
      <c r="R49" s="4">
        <v>10.007042253521126</v>
      </c>
      <c r="S49" s="4">
        <v>0</v>
      </c>
      <c r="T49" s="11">
        <v>0</v>
      </c>
      <c r="U49" s="4">
        <v>5.6338028169014081</v>
      </c>
      <c r="V49" s="4">
        <v>0</v>
      </c>
      <c r="W49" s="11">
        <v>0</v>
      </c>
      <c r="X49" s="4">
        <v>0</v>
      </c>
      <c r="Y49" s="4">
        <v>0</v>
      </c>
      <c r="Z49" s="11" t="s">
        <v>659</v>
      </c>
      <c r="AA49" s="4">
        <v>43.390845070422536</v>
      </c>
      <c r="AB49" s="4">
        <v>0</v>
      </c>
      <c r="AC49" s="11">
        <v>0</v>
      </c>
      <c r="AD49" s="4">
        <v>80.711267605633807</v>
      </c>
      <c r="AE49" s="4">
        <v>0</v>
      </c>
      <c r="AF49" s="11">
        <v>0</v>
      </c>
      <c r="AG49" s="4">
        <v>3.852112676056338</v>
      </c>
      <c r="AH49" s="4">
        <v>0</v>
      </c>
      <c r="AI49" s="11">
        <v>0</v>
      </c>
      <c r="AJ49" s="4">
        <v>0</v>
      </c>
      <c r="AK49" s="4">
        <v>0</v>
      </c>
      <c r="AL49" s="11" t="s">
        <v>659</v>
      </c>
      <c r="AM49" s="1">
        <v>445404</v>
      </c>
      <c r="AN49" s="1">
        <v>4</v>
      </c>
      <c r="AX49"/>
      <c r="AY49"/>
    </row>
    <row r="50" spans="1:51" x14ac:dyDescent="0.25">
      <c r="A50" t="s">
        <v>352</v>
      </c>
      <c r="B50" t="s">
        <v>53</v>
      </c>
      <c r="C50" t="s">
        <v>493</v>
      </c>
      <c r="D50" t="s">
        <v>389</v>
      </c>
      <c r="E50" s="4">
        <v>102.60869565217391</v>
      </c>
      <c r="F50" s="4">
        <v>339.34510869565219</v>
      </c>
      <c r="G50" s="4">
        <v>0</v>
      </c>
      <c r="H50" s="11">
        <v>0</v>
      </c>
      <c r="I50" s="4">
        <v>323.24456521739131</v>
      </c>
      <c r="J50" s="4">
        <v>0</v>
      </c>
      <c r="K50" s="11">
        <v>0</v>
      </c>
      <c r="L50" s="4">
        <v>30.641304347826086</v>
      </c>
      <c r="M50" s="4">
        <v>0</v>
      </c>
      <c r="N50" s="11">
        <v>0</v>
      </c>
      <c r="O50" s="4">
        <v>19.891304347826086</v>
      </c>
      <c r="P50" s="4">
        <v>0</v>
      </c>
      <c r="Q50" s="9">
        <v>0</v>
      </c>
      <c r="R50" s="4">
        <v>5.3586956521739131</v>
      </c>
      <c r="S50" s="4">
        <v>0</v>
      </c>
      <c r="T50" s="11">
        <v>0</v>
      </c>
      <c r="U50" s="4">
        <v>5.3913043478260869</v>
      </c>
      <c r="V50" s="4">
        <v>0</v>
      </c>
      <c r="W50" s="11">
        <v>0</v>
      </c>
      <c r="X50" s="4">
        <v>112.07065217391305</v>
      </c>
      <c r="Y50" s="4">
        <v>0</v>
      </c>
      <c r="Z50" s="11">
        <v>0</v>
      </c>
      <c r="AA50" s="4">
        <v>5.3505434782608692</v>
      </c>
      <c r="AB50" s="4">
        <v>0</v>
      </c>
      <c r="AC50" s="11">
        <v>0</v>
      </c>
      <c r="AD50" s="4">
        <v>191.28260869565219</v>
      </c>
      <c r="AE50" s="4">
        <v>0</v>
      </c>
      <c r="AF50" s="11">
        <v>0</v>
      </c>
      <c r="AG50" s="4">
        <v>0</v>
      </c>
      <c r="AH50" s="4">
        <v>0</v>
      </c>
      <c r="AI50" s="11" t="s">
        <v>659</v>
      </c>
      <c r="AJ50" s="4">
        <v>0</v>
      </c>
      <c r="AK50" s="4">
        <v>0</v>
      </c>
      <c r="AL50" s="11" t="s">
        <v>659</v>
      </c>
      <c r="AM50" s="1">
        <v>445141</v>
      </c>
      <c r="AN50" s="1">
        <v>4</v>
      </c>
      <c r="AX50"/>
      <c r="AY50"/>
    </row>
    <row r="51" spans="1:51" x14ac:dyDescent="0.25">
      <c r="A51" t="s">
        <v>352</v>
      </c>
      <c r="B51" t="s">
        <v>117</v>
      </c>
      <c r="C51" t="s">
        <v>551</v>
      </c>
      <c r="D51" t="s">
        <v>415</v>
      </c>
      <c r="E51" s="4">
        <v>95.423913043478265</v>
      </c>
      <c r="F51" s="4">
        <v>278.77184782608697</v>
      </c>
      <c r="G51" s="4">
        <v>1.1195652173913044</v>
      </c>
      <c r="H51" s="11">
        <v>4.0160626911285181E-3</v>
      </c>
      <c r="I51" s="4">
        <v>249.91195652173914</v>
      </c>
      <c r="J51" s="4">
        <v>1.0869565217391304E-2</v>
      </c>
      <c r="K51" s="11">
        <v>4.3493578173182723E-5</v>
      </c>
      <c r="L51" s="4">
        <v>42.930326086956526</v>
      </c>
      <c r="M51" s="4">
        <v>1.1195652173913044</v>
      </c>
      <c r="N51" s="11">
        <v>2.6078656265587061E-2</v>
      </c>
      <c r="O51" s="4">
        <v>14.070434782608704</v>
      </c>
      <c r="P51" s="4">
        <v>1.0869565217391304E-2</v>
      </c>
      <c r="Q51" s="9">
        <v>7.7251096965576867E-4</v>
      </c>
      <c r="R51" s="4">
        <v>24.599021739130436</v>
      </c>
      <c r="S51" s="4">
        <v>1.1086956521739131</v>
      </c>
      <c r="T51" s="11">
        <v>4.5070721264101173E-2</v>
      </c>
      <c r="U51" s="4">
        <v>4.2608695652173916</v>
      </c>
      <c r="V51" s="4">
        <v>0</v>
      </c>
      <c r="W51" s="11">
        <v>0</v>
      </c>
      <c r="X51" s="4">
        <v>88.222391304347823</v>
      </c>
      <c r="Y51" s="4">
        <v>0</v>
      </c>
      <c r="Z51" s="11">
        <v>0</v>
      </c>
      <c r="AA51" s="4">
        <v>0</v>
      </c>
      <c r="AB51" s="4">
        <v>0</v>
      </c>
      <c r="AC51" s="11" t="s">
        <v>659</v>
      </c>
      <c r="AD51" s="4">
        <v>133.73282608695655</v>
      </c>
      <c r="AE51" s="4">
        <v>0</v>
      </c>
      <c r="AF51" s="11">
        <v>0</v>
      </c>
      <c r="AG51" s="4">
        <v>13.88630434782608</v>
      </c>
      <c r="AH51" s="4">
        <v>0</v>
      </c>
      <c r="AI51" s="11">
        <v>0</v>
      </c>
      <c r="AJ51" s="4">
        <v>0</v>
      </c>
      <c r="AK51" s="4">
        <v>0</v>
      </c>
      <c r="AL51" s="11" t="s">
        <v>659</v>
      </c>
      <c r="AM51" s="1">
        <v>445260</v>
      </c>
      <c r="AN51" s="1">
        <v>4</v>
      </c>
      <c r="AX51"/>
      <c r="AY51"/>
    </row>
    <row r="52" spans="1:51" x14ac:dyDescent="0.25">
      <c r="A52" t="s">
        <v>352</v>
      </c>
      <c r="B52" t="s">
        <v>294</v>
      </c>
      <c r="C52" t="s">
        <v>467</v>
      </c>
      <c r="D52" t="s">
        <v>364</v>
      </c>
      <c r="E52" s="4">
        <v>85.260869565217391</v>
      </c>
      <c r="F52" s="4">
        <v>452.945652173913</v>
      </c>
      <c r="G52" s="4">
        <v>4.8913043478260872E-2</v>
      </c>
      <c r="H52" s="11">
        <v>1.0798876916800655E-4</v>
      </c>
      <c r="I52" s="4">
        <v>420.35054347826087</v>
      </c>
      <c r="J52" s="4">
        <v>4.8913043478260872E-2</v>
      </c>
      <c r="K52" s="11">
        <v>1.1636250799992242E-4</v>
      </c>
      <c r="L52" s="4">
        <v>54.777173913043477</v>
      </c>
      <c r="M52" s="4">
        <v>0</v>
      </c>
      <c r="N52" s="11">
        <v>0</v>
      </c>
      <c r="O52" s="4">
        <v>33.828804347826086</v>
      </c>
      <c r="P52" s="4">
        <v>0</v>
      </c>
      <c r="Q52" s="9">
        <v>0</v>
      </c>
      <c r="R52" s="4">
        <v>15.730978260869565</v>
      </c>
      <c r="S52" s="4">
        <v>0</v>
      </c>
      <c r="T52" s="11">
        <v>0</v>
      </c>
      <c r="U52" s="4">
        <v>5.2173913043478262</v>
      </c>
      <c r="V52" s="4">
        <v>0</v>
      </c>
      <c r="W52" s="11">
        <v>0</v>
      </c>
      <c r="X52" s="4">
        <v>116.54619565217391</v>
      </c>
      <c r="Y52" s="4">
        <v>4.8913043478260872E-2</v>
      </c>
      <c r="Z52" s="11">
        <v>4.1968803189629044E-4</v>
      </c>
      <c r="AA52" s="4">
        <v>11.646739130434783</v>
      </c>
      <c r="AB52" s="4">
        <v>0</v>
      </c>
      <c r="AC52" s="11">
        <v>0</v>
      </c>
      <c r="AD52" s="4">
        <v>269.97554347826087</v>
      </c>
      <c r="AE52" s="4">
        <v>0</v>
      </c>
      <c r="AF52" s="11">
        <v>0</v>
      </c>
      <c r="AG52" s="4">
        <v>0</v>
      </c>
      <c r="AH52" s="4">
        <v>0</v>
      </c>
      <c r="AI52" s="11" t="s">
        <v>659</v>
      </c>
      <c r="AJ52" s="4">
        <v>0</v>
      </c>
      <c r="AK52" s="4">
        <v>0</v>
      </c>
      <c r="AL52" s="11" t="s">
        <v>659</v>
      </c>
      <c r="AM52" s="1">
        <v>445524</v>
      </c>
      <c r="AN52" s="1">
        <v>4</v>
      </c>
      <c r="AX52"/>
      <c r="AY52"/>
    </row>
    <row r="53" spans="1:51" x14ac:dyDescent="0.25">
      <c r="A53" t="s">
        <v>352</v>
      </c>
      <c r="B53" t="s">
        <v>125</v>
      </c>
      <c r="C53" t="s">
        <v>465</v>
      </c>
      <c r="D53" t="s">
        <v>383</v>
      </c>
      <c r="E53" s="4">
        <v>41</v>
      </c>
      <c r="F53" s="4">
        <v>183.07043478260871</v>
      </c>
      <c r="G53" s="4">
        <v>3.8043478260869568E-2</v>
      </c>
      <c r="H53" s="11">
        <v>2.0780787627475288E-4</v>
      </c>
      <c r="I53" s="4">
        <v>160.66000000000003</v>
      </c>
      <c r="J53" s="4">
        <v>0</v>
      </c>
      <c r="K53" s="11">
        <v>0</v>
      </c>
      <c r="L53" s="4">
        <v>33.119456521739131</v>
      </c>
      <c r="M53" s="4">
        <v>0</v>
      </c>
      <c r="N53" s="11">
        <v>0</v>
      </c>
      <c r="O53" s="4">
        <v>11.012826086956521</v>
      </c>
      <c r="P53" s="4">
        <v>0</v>
      </c>
      <c r="Q53" s="9">
        <v>0</v>
      </c>
      <c r="R53" s="4">
        <v>17.237065217391304</v>
      </c>
      <c r="S53" s="4">
        <v>0</v>
      </c>
      <c r="T53" s="11">
        <v>0</v>
      </c>
      <c r="U53" s="4">
        <v>4.8695652173913047</v>
      </c>
      <c r="V53" s="4">
        <v>0</v>
      </c>
      <c r="W53" s="11">
        <v>0</v>
      </c>
      <c r="X53" s="4">
        <v>47.462173913043486</v>
      </c>
      <c r="Y53" s="4">
        <v>0</v>
      </c>
      <c r="Z53" s="11">
        <v>0</v>
      </c>
      <c r="AA53" s="4">
        <v>0.30380434782608701</v>
      </c>
      <c r="AB53" s="4">
        <v>3.8043478260869568E-2</v>
      </c>
      <c r="AC53" s="11">
        <v>0.12522361359570661</v>
      </c>
      <c r="AD53" s="4">
        <v>102.185</v>
      </c>
      <c r="AE53" s="4">
        <v>0</v>
      </c>
      <c r="AF53" s="11">
        <v>0</v>
      </c>
      <c r="AG53" s="4">
        <v>0</v>
      </c>
      <c r="AH53" s="4">
        <v>0</v>
      </c>
      <c r="AI53" s="11" t="s">
        <v>659</v>
      </c>
      <c r="AJ53" s="4">
        <v>0</v>
      </c>
      <c r="AK53" s="4">
        <v>0</v>
      </c>
      <c r="AL53" s="11" t="s">
        <v>659</v>
      </c>
      <c r="AM53" s="1">
        <v>445274</v>
      </c>
      <c r="AN53" s="1">
        <v>4</v>
      </c>
      <c r="AX53"/>
      <c r="AY53"/>
    </row>
    <row r="54" spans="1:51" x14ac:dyDescent="0.25">
      <c r="A54" t="s">
        <v>352</v>
      </c>
      <c r="B54" t="s">
        <v>226</v>
      </c>
      <c r="C54" t="s">
        <v>533</v>
      </c>
      <c r="D54" t="s">
        <v>372</v>
      </c>
      <c r="E54" s="4">
        <v>46.217391304347828</v>
      </c>
      <c r="F54" s="4">
        <v>135.93206521739131</v>
      </c>
      <c r="G54" s="4">
        <v>0</v>
      </c>
      <c r="H54" s="11">
        <v>0</v>
      </c>
      <c r="I54" s="4">
        <v>126.00326086956522</v>
      </c>
      <c r="J54" s="4">
        <v>0</v>
      </c>
      <c r="K54" s="11">
        <v>0</v>
      </c>
      <c r="L54" s="4">
        <v>33.669782608695648</v>
      </c>
      <c r="M54" s="4">
        <v>0</v>
      </c>
      <c r="N54" s="11">
        <v>0</v>
      </c>
      <c r="O54" s="4">
        <v>23.740978260869561</v>
      </c>
      <c r="P54" s="4">
        <v>0</v>
      </c>
      <c r="Q54" s="9">
        <v>0</v>
      </c>
      <c r="R54" s="4">
        <v>4.7826086956521738</v>
      </c>
      <c r="S54" s="4">
        <v>0</v>
      </c>
      <c r="T54" s="11">
        <v>0</v>
      </c>
      <c r="U54" s="4">
        <v>5.1461956521739127</v>
      </c>
      <c r="V54" s="4">
        <v>0</v>
      </c>
      <c r="W54" s="11">
        <v>0</v>
      </c>
      <c r="X54" s="4">
        <v>41.880434782608702</v>
      </c>
      <c r="Y54" s="4">
        <v>0</v>
      </c>
      <c r="Z54" s="11">
        <v>0</v>
      </c>
      <c r="AA54" s="4">
        <v>0</v>
      </c>
      <c r="AB54" s="4">
        <v>0</v>
      </c>
      <c r="AC54" s="11" t="s">
        <v>659</v>
      </c>
      <c r="AD54" s="4">
        <v>53.079891304347832</v>
      </c>
      <c r="AE54" s="4">
        <v>0</v>
      </c>
      <c r="AF54" s="11">
        <v>0</v>
      </c>
      <c r="AG54" s="4">
        <v>7.3019565217391325</v>
      </c>
      <c r="AH54" s="4">
        <v>0</v>
      </c>
      <c r="AI54" s="11">
        <v>0</v>
      </c>
      <c r="AJ54" s="4">
        <v>0</v>
      </c>
      <c r="AK54" s="4">
        <v>0</v>
      </c>
      <c r="AL54" s="11" t="s">
        <v>659</v>
      </c>
      <c r="AM54" s="1">
        <v>445445</v>
      </c>
      <c r="AN54" s="1">
        <v>4</v>
      </c>
      <c r="AX54"/>
      <c r="AY54"/>
    </row>
    <row r="55" spans="1:51" x14ac:dyDescent="0.25">
      <c r="A55" t="s">
        <v>352</v>
      </c>
      <c r="B55" t="s">
        <v>209</v>
      </c>
      <c r="C55" t="s">
        <v>546</v>
      </c>
      <c r="D55" t="s">
        <v>432</v>
      </c>
      <c r="E55" s="4">
        <v>61.826086956521742</v>
      </c>
      <c r="F55" s="4">
        <v>200.54260869565218</v>
      </c>
      <c r="G55" s="4">
        <v>0</v>
      </c>
      <c r="H55" s="11">
        <v>0</v>
      </c>
      <c r="I55" s="4">
        <v>175.6895652173913</v>
      </c>
      <c r="J55" s="4">
        <v>0</v>
      </c>
      <c r="K55" s="11">
        <v>0</v>
      </c>
      <c r="L55" s="4">
        <v>43.649565217391299</v>
      </c>
      <c r="M55" s="4">
        <v>0</v>
      </c>
      <c r="N55" s="11">
        <v>0</v>
      </c>
      <c r="O55" s="4">
        <v>18.796521739130434</v>
      </c>
      <c r="P55" s="4">
        <v>0</v>
      </c>
      <c r="Q55" s="9">
        <v>0</v>
      </c>
      <c r="R55" s="4">
        <v>24.853043478260869</v>
      </c>
      <c r="S55" s="4">
        <v>0</v>
      </c>
      <c r="T55" s="11">
        <v>0</v>
      </c>
      <c r="U55" s="4">
        <v>0</v>
      </c>
      <c r="V55" s="4">
        <v>0</v>
      </c>
      <c r="W55" s="11" t="s">
        <v>659</v>
      </c>
      <c r="X55" s="4">
        <v>53.433043478260871</v>
      </c>
      <c r="Y55" s="4">
        <v>0</v>
      </c>
      <c r="Z55" s="11">
        <v>0</v>
      </c>
      <c r="AA55" s="4">
        <v>0</v>
      </c>
      <c r="AB55" s="4">
        <v>0</v>
      </c>
      <c r="AC55" s="11" t="s">
        <v>659</v>
      </c>
      <c r="AD55" s="4">
        <v>98.258913043478259</v>
      </c>
      <c r="AE55" s="4">
        <v>0</v>
      </c>
      <c r="AF55" s="11">
        <v>0</v>
      </c>
      <c r="AG55" s="4">
        <v>5.2010869565217392</v>
      </c>
      <c r="AH55" s="4">
        <v>0</v>
      </c>
      <c r="AI55" s="11">
        <v>0</v>
      </c>
      <c r="AJ55" s="4">
        <v>0</v>
      </c>
      <c r="AK55" s="4">
        <v>0</v>
      </c>
      <c r="AL55" s="11" t="s">
        <v>659</v>
      </c>
      <c r="AM55" s="1">
        <v>445424</v>
      </c>
      <c r="AN55" s="1">
        <v>4</v>
      </c>
      <c r="AX55"/>
      <c r="AY55"/>
    </row>
    <row r="56" spans="1:51" x14ac:dyDescent="0.25">
      <c r="A56" t="s">
        <v>352</v>
      </c>
      <c r="B56" t="s">
        <v>305</v>
      </c>
      <c r="C56" t="s">
        <v>525</v>
      </c>
      <c r="D56" t="s">
        <v>440</v>
      </c>
      <c r="E56" s="4">
        <v>10.565217391304348</v>
      </c>
      <c r="F56" s="4">
        <v>94.260869565217391</v>
      </c>
      <c r="G56" s="4">
        <v>1.6086956521739131</v>
      </c>
      <c r="H56" s="11">
        <v>1.7066420664206643E-2</v>
      </c>
      <c r="I56" s="4">
        <v>74.21467391304347</v>
      </c>
      <c r="J56" s="4">
        <v>0</v>
      </c>
      <c r="K56" s="11">
        <v>0</v>
      </c>
      <c r="L56" s="4">
        <v>19.703804347826086</v>
      </c>
      <c r="M56" s="4">
        <v>1.6086956521739131</v>
      </c>
      <c r="N56" s="11">
        <v>8.1643911184664186E-2</v>
      </c>
      <c r="O56" s="4">
        <v>9.1711956521739122</v>
      </c>
      <c r="P56" s="4">
        <v>0</v>
      </c>
      <c r="Q56" s="9">
        <v>0</v>
      </c>
      <c r="R56" s="4">
        <v>6.0543478260869561</v>
      </c>
      <c r="S56" s="4">
        <v>1.6086956521739131</v>
      </c>
      <c r="T56" s="11">
        <v>0.2657091561938959</v>
      </c>
      <c r="U56" s="4">
        <v>4.4782608695652177</v>
      </c>
      <c r="V56" s="4">
        <v>0</v>
      </c>
      <c r="W56" s="11">
        <v>0</v>
      </c>
      <c r="X56" s="4">
        <v>19.198369565217391</v>
      </c>
      <c r="Y56" s="4">
        <v>0</v>
      </c>
      <c r="Z56" s="11">
        <v>0</v>
      </c>
      <c r="AA56" s="4">
        <v>9.5135869565217384</v>
      </c>
      <c r="AB56" s="4">
        <v>0</v>
      </c>
      <c r="AC56" s="11">
        <v>0</v>
      </c>
      <c r="AD56" s="4">
        <v>45.845108695652172</v>
      </c>
      <c r="AE56" s="4">
        <v>0</v>
      </c>
      <c r="AF56" s="11">
        <v>0</v>
      </c>
      <c r="AG56" s="4">
        <v>0</v>
      </c>
      <c r="AH56" s="4">
        <v>0</v>
      </c>
      <c r="AI56" s="11" t="s">
        <v>659</v>
      </c>
      <c r="AJ56" s="4">
        <v>0</v>
      </c>
      <c r="AK56" s="4">
        <v>0</v>
      </c>
      <c r="AL56" s="11" t="s">
        <v>659</v>
      </c>
      <c r="AM56" s="1">
        <v>445537</v>
      </c>
      <c r="AN56" s="1">
        <v>4</v>
      </c>
      <c r="AX56"/>
      <c r="AY56"/>
    </row>
    <row r="57" spans="1:51" x14ac:dyDescent="0.25">
      <c r="A57" t="s">
        <v>352</v>
      </c>
      <c r="B57" t="s">
        <v>300</v>
      </c>
      <c r="C57" t="s">
        <v>563</v>
      </c>
      <c r="D57" t="s">
        <v>409</v>
      </c>
      <c r="E57" s="4">
        <v>98.173913043478265</v>
      </c>
      <c r="F57" s="4">
        <v>260.40684782608696</v>
      </c>
      <c r="G57" s="4">
        <v>25.311739130434777</v>
      </c>
      <c r="H57" s="11">
        <v>9.7200743151498278E-2</v>
      </c>
      <c r="I57" s="4">
        <v>243.21934782608696</v>
      </c>
      <c r="J57" s="4">
        <v>25.311739130434777</v>
      </c>
      <c r="K57" s="11">
        <v>0.10406959543586079</v>
      </c>
      <c r="L57" s="4">
        <v>32.641304347826086</v>
      </c>
      <c r="M57" s="4">
        <v>0</v>
      </c>
      <c r="N57" s="11">
        <v>0</v>
      </c>
      <c r="O57" s="4">
        <v>17.622282608695652</v>
      </c>
      <c r="P57" s="4">
        <v>0</v>
      </c>
      <c r="Q57" s="9">
        <v>0</v>
      </c>
      <c r="R57" s="4">
        <v>9.3097826086956523</v>
      </c>
      <c r="S57" s="4">
        <v>0</v>
      </c>
      <c r="T57" s="11">
        <v>0</v>
      </c>
      <c r="U57" s="4">
        <v>5.7092391304347823</v>
      </c>
      <c r="V57" s="4">
        <v>0</v>
      </c>
      <c r="W57" s="11">
        <v>0</v>
      </c>
      <c r="X57" s="4">
        <v>79.239239130434783</v>
      </c>
      <c r="Y57" s="4">
        <v>7.9213043478260872</v>
      </c>
      <c r="Z57" s="11">
        <v>9.9966941060437506E-2</v>
      </c>
      <c r="AA57" s="4">
        <v>2.1684782608695654</v>
      </c>
      <c r="AB57" s="4">
        <v>0</v>
      </c>
      <c r="AC57" s="11">
        <v>0</v>
      </c>
      <c r="AD57" s="4">
        <v>140.73554347826087</v>
      </c>
      <c r="AE57" s="4">
        <v>17.39043478260869</v>
      </c>
      <c r="AF57" s="11">
        <v>0.12356817867616332</v>
      </c>
      <c r="AG57" s="4">
        <v>5.6222826086956523</v>
      </c>
      <c r="AH57" s="4">
        <v>0</v>
      </c>
      <c r="AI57" s="11">
        <v>0</v>
      </c>
      <c r="AJ57" s="4">
        <v>0</v>
      </c>
      <c r="AK57" s="4">
        <v>0</v>
      </c>
      <c r="AL57" s="11" t="s">
        <v>659</v>
      </c>
      <c r="AM57" s="1">
        <v>445530</v>
      </c>
      <c r="AN57" s="1">
        <v>4</v>
      </c>
      <c r="AX57"/>
      <c r="AY57"/>
    </row>
    <row r="58" spans="1:51" x14ac:dyDescent="0.25">
      <c r="A58" t="s">
        <v>352</v>
      </c>
      <c r="B58" t="s">
        <v>171</v>
      </c>
      <c r="C58" t="s">
        <v>583</v>
      </c>
      <c r="D58" t="s">
        <v>390</v>
      </c>
      <c r="E58" s="4">
        <v>35.956521739130437</v>
      </c>
      <c r="F58" s="4">
        <v>136.98489130434783</v>
      </c>
      <c r="G58" s="4">
        <v>0</v>
      </c>
      <c r="H58" s="11">
        <v>0</v>
      </c>
      <c r="I58" s="4">
        <v>120.6207608695652</v>
      </c>
      <c r="J58" s="4">
        <v>0</v>
      </c>
      <c r="K58" s="11">
        <v>0</v>
      </c>
      <c r="L58" s="4">
        <v>22.328804347826086</v>
      </c>
      <c r="M58" s="4">
        <v>0</v>
      </c>
      <c r="N58" s="11">
        <v>0</v>
      </c>
      <c r="O58" s="4">
        <v>11.619565217391305</v>
      </c>
      <c r="P58" s="4">
        <v>0</v>
      </c>
      <c r="Q58" s="9">
        <v>0</v>
      </c>
      <c r="R58" s="4">
        <v>5.3070652173913047</v>
      </c>
      <c r="S58" s="4">
        <v>0</v>
      </c>
      <c r="T58" s="11">
        <v>0</v>
      </c>
      <c r="U58" s="4">
        <v>5.4021739130434785</v>
      </c>
      <c r="V58" s="4">
        <v>0</v>
      </c>
      <c r="W58" s="11">
        <v>0</v>
      </c>
      <c r="X58" s="4">
        <v>35.467391304347828</v>
      </c>
      <c r="Y58" s="4">
        <v>0</v>
      </c>
      <c r="Z58" s="11">
        <v>0</v>
      </c>
      <c r="AA58" s="4">
        <v>5.6548913043478262</v>
      </c>
      <c r="AB58" s="4">
        <v>0</v>
      </c>
      <c r="AC58" s="11">
        <v>0</v>
      </c>
      <c r="AD58" s="4">
        <v>56.735108695652173</v>
      </c>
      <c r="AE58" s="4">
        <v>0</v>
      </c>
      <c r="AF58" s="11">
        <v>0</v>
      </c>
      <c r="AG58" s="4">
        <v>16.798695652173912</v>
      </c>
      <c r="AH58" s="4">
        <v>0</v>
      </c>
      <c r="AI58" s="11">
        <v>0</v>
      </c>
      <c r="AJ58" s="4">
        <v>0</v>
      </c>
      <c r="AK58" s="4">
        <v>0</v>
      </c>
      <c r="AL58" s="11" t="s">
        <v>659</v>
      </c>
      <c r="AM58" s="1">
        <v>445357</v>
      </c>
      <c r="AN58" s="1">
        <v>4</v>
      </c>
      <c r="AX58"/>
      <c r="AY58"/>
    </row>
    <row r="59" spans="1:51" x14ac:dyDescent="0.25">
      <c r="A59" t="s">
        <v>352</v>
      </c>
      <c r="B59" t="s">
        <v>292</v>
      </c>
      <c r="C59" t="s">
        <v>527</v>
      </c>
      <c r="D59" t="s">
        <v>374</v>
      </c>
      <c r="E59" s="4">
        <v>59.391304347826086</v>
      </c>
      <c r="F59" s="4">
        <v>177.3792391304348</v>
      </c>
      <c r="G59" s="4">
        <v>29.828804347826086</v>
      </c>
      <c r="H59" s="11">
        <v>0.16816401115517046</v>
      </c>
      <c r="I59" s="4">
        <v>158.19445652173914</v>
      </c>
      <c r="J59" s="4">
        <v>29.828804347826086</v>
      </c>
      <c r="K59" s="11">
        <v>0.18855783574013543</v>
      </c>
      <c r="L59" s="4">
        <v>32.923913043478265</v>
      </c>
      <c r="M59" s="4">
        <v>6.9945652173913047</v>
      </c>
      <c r="N59" s="11">
        <v>0.21244635193133046</v>
      </c>
      <c r="O59" s="4">
        <v>25.663043478260871</v>
      </c>
      <c r="P59" s="4">
        <v>6.9945652173913047</v>
      </c>
      <c r="Q59" s="9">
        <v>0.27255400254129608</v>
      </c>
      <c r="R59" s="4">
        <v>4.1739130434782608</v>
      </c>
      <c r="S59" s="4">
        <v>0</v>
      </c>
      <c r="T59" s="11">
        <v>0</v>
      </c>
      <c r="U59" s="4">
        <v>3.0869565217391304</v>
      </c>
      <c r="V59" s="4">
        <v>0</v>
      </c>
      <c r="W59" s="11">
        <v>0</v>
      </c>
      <c r="X59" s="4">
        <v>51.586956521739133</v>
      </c>
      <c r="Y59" s="4">
        <v>19.559782608695652</v>
      </c>
      <c r="Z59" s="11">
        <v>0.37916139907290347</v>
      </c>
      <c r="AA59" s="4">
        <v>11.923913043478262</v>
      </c>
      <c r="AB59" s="4">
        <v>0</v>
      </c>
      <c r="AC59" s="11">
        <v>0</v>
      </c>
      <c r="AD59" s="4">
        <v>78.155108695652174</v>
      </c>
      <c r="AE59" s="4">
        <v>3.2744565217391304</v>
      </c>
      <c r="AF59" s="11">
        <v>4.1896896778563252E-2</v>
      </c>
      <c r="AG59" s="4">
        <v>2.7893478260869564</v>
      </c>
      <c r="AH59" s="4">
        <v>0</v>
      </c>
      <c r="AI59" s="11">
        <v>0</v>
      </c>
      <c r="AJ59" s="4">
        <v>0</v>
      </c>
      <c r="AK59" s="4">
        <v>0</v>
      </c>
      <c r="AL59" s="11" t="s">
        <v>659</v>
      </c>
      <c r="AM59" s="1">
        <v>445522</v>
      </c>
      <c r="AN59" s="1">
        <v>4</v>
      </c>
      <c r="AX59"/>
      <c r="AY59"/>
    </row>
    <row r="60" spans="1:51" x14ac:dyDescent="0.25">
      <c r="A60" t="s">
        <v>352</v>
      </c>
      <c r="B60" t="s">
        <v>19</v>
      </c>
      <c r="C60" t="s">
        <v>546</v>
      </c>
      <c r="D60" t="s">
        <v>432</v>
      </c>
      <c r="E60" s="4">
        <v>49.369565217391305</v>
      </c>
      <c r="F60" s="4">
        <v>195.8641304347826</v>
      </c>
      <c r="G60" s="4">
        <v>7.0652173913043473E-2</v>
      </c>
      <c r="H60" s="11">
        <v>3.6072033075279557E-4</v>
      </c>
      <c r="I60" s="4">
        <v>178.33152173913041</v>
      </c>
      <c r="J60" s="4">
        <v>0</v>
      </c>
      <c r="K60" s="11">
        <v>0</v>
      </c>
      <c r="L60" s="4">
        <v>25.244565217391305</v>
      </c>
      <c r="M60" s="4">
        <v>7.0652173913043473E-2</v>
      </c>
      <c r="N60" s="11">
        <v>2.7987082884822385E-3</v>
      </c>
      <c r="O60" s="4">
        <v>12.494565217391305</v>
      </c>
      <c r="P60" s="4">
        <v>0</v>
      </c>
      <c r="Q60" s="9">
        <v>0</v>
      </c>
      <c r="R60" s="4">
        <v>9.0217391304347831</v>
      </c>
      <c r="S60" s="4">
        <v>7.0652173913043473E-2</v>
      </c>
      <c r="T60" s="11">
        <v>7.8313253012048181E-3</v>
      </c>
      <c r="U60" s="4">
        <v>3.7282608695652173</v>
      </c>
      <c r="V60" s="4">
        <v>0</v>
      </c>
      <c r="W60" s="11">
        <v>0</v>
      </c>
      <c r="X60" s="4">
        <v>57.461956521739133</v>
      </c>
      <c r="Y60" s="4">
        <v>0</v>
      </c>
      <c r="Z60" s="11">
        <v>0</v>
      </c>
      <c r="AA60" s="4">
        <v>4.7826086956521738</v>
      </c>
      <c r="AB60" s="4">
        <v>0</v>
      </c>
      <c r="AC60" s="11">
        <v>0</v>
      </c>
      <c r="AD60" s="4">
        <v>108.19836956521739</v>
      </c>
      <c r="AE60" s="4">
        <v>0</v>
      </c>
      <c r="AF60" s="11">
        <v>0</v>
      </c>
      <c r="AG60" s="4">
        <v>0.1766304347826087</v>
      </c>
      <c r="AH60" s="4">
        <v>0</v>
      </c>
      <c r="AI60" s="11">
        <v>0</v>
      </c>
      <c r="AJ60" s="4">
        <v>0</v>
      </c>
      <c r="AK60" s="4">
        <v>0</v>
      </c>
      <c r="AL60" s="11" t="s">
        <v>659</v>
      </c>
      <c r="AM60" s="1">
        <v>445077</v>
      </c>
      <c r="AN60" s="1">
        <v>4</v>
      </c>
      <c r="AX60"/>
      <c r="AY60"/>
    </row>
    <row r="61" spans="1:51" x14ac:dyDescent="0.25">
      <c r="A61" t="s">
        <v>352</v>
      </c>
      <c r="B61" t="s">
        <v>101</v>
      </c>
      <c r="C61" t="s">
        <v>560</v>
      </c>
      <c r="D61" t="s">
        <v>441</v>
      </c>
      <c r="E61" s="4">
        <v>78.608695652173907</v>
      </c>
      <c r="F61" s="4">
        <v>219.95413043478263</v>
      </c>
      <c r="G61" s="4">
        <v>0</v>
      </c>
      <c r="H61" s="11">
        <v>0</v>
      </c>
      <c r="I61" s="4">
        <v>200.99760869565219</v>
      </c>
      <c r="J61" s="4">
        <v>0</v>
      </c>
      <c r="K61" s="11">
        <v>0</v>
      </c>
      <c r="L61" s="4">
        <v>51.683695652173931</v>
      </c>
      <c r="M61" s="4">
        <v>0</v>
      </c>
      <c r="N61" s="11">
        <v>0</v>
      </c>
      <c r="O61" s="4">
        <v>32.727173913043494</v>
      </c>
      <c r="P61" s="4">
        <v>0</v>
      </c>
      <c r="Q61" s="9">
        <v>0</v>
      </c>
      <c r="R61" s="4">
        <v>13.217391304347826</v>
      </c>
      <c r="S61" s="4">
        <v>0</v>
      </c>
      <c r="T61" s="11">
        <v>0</v>
      </c>
      <c r="U61" s="4">
        <v>5.7391304347826084</v>
      </c>
      <c r="V61" s="4">
        <v>0</v>
      </c>
      <c r="W61" s="11">
        <v>0</v>
      </c>
      <c r="X61" s="4">
        <v>48.721195652173904</v>
      </c>
      <c r="Y61" s="4">
        <v>0</v>
      </c>
      <c r="Z61" s="11">
        <v>0</v>
      </c>
      <c r="AA61" s="4">
        <v>0</v>
      </c>
      <c r="AB61" s="4">
        <v>0</v>
      </c>
      <c r="AC61" s="11" t="s">
        <v>659</v>
      </c>
      <c r="AD61" s="4">
        <v>78.781521739130426</v>
      </c>
      <c r="AE61" s="4">
        <v>0</v>
      </c>
      <c r="AF61" s="11">
        <v>0</v>
      </c>
      <c r="AG61" s="4">
        <v>40.767717391304352</v>
      </c>
      <c r="AH61" s="4">
        <v>0</v>
      </c>
      <c r="AI61" s="11">
        <v>0</v>
      </c>
      <c r="AJ61" s="4">
        <v>0</v>
      </c>
      <c r="AK61" s="4">
        <v>0</v>
      </c>
      <c r="AL61" s="11" t="s">
        <v>659</v>
      </c>
      <c r="AM61" s="1">
        <v>445237</v>
      </c>
      <c r="AN61" s="1">
        <v>4</v>
      </c>
      <c r="AX61"/>
      <c r="AY61"/>
    </row>
    <row r="62" spans="1:51" x14ac:dyDescent="0.25">
      <c r="A62" t="s">
        <v>352</v>
      </c>
      <c r="B62" t="s">
        <v>61</v>
      </c>
      <c r="C62" t="s">
        <v>508</v>
      </c>
      <c r="D62" t="s">
        <v>405</v>
      </c>
      <c r="E62" s="4">
        <v>101.05434782608695</v>
      </c>
      <c r="F62" s="4">
        <v>284.01695652173908</v>
      </c>
      <c r="G62" s="4">
        <v>97.758369565217379</v>
      </c>
      <c r="H62" s="11">
        <v>0.34419906037453368</v>
      </c>
      <c r="I62" s="4">
        <v>277.23434782608689</v>
      </c>
      <c r="J62" s="4">
        <v>97.758369565217379</v>
      </c>
      <c r="K62" s="11">
        <v>0.35261997776171161</v>
      </c>
      <c r="L62" s="4">
        <v>22.844347826086956</v>
      </c>
      <c r="M62" s="4">
        <v>2.780217391304348</v>
      </c>
      <c r="N62" s="11">
        <v>0.12170263788968826</v>
      </c>
      <c r="O62" s="4">
        <v>17.366086956521738</v>
      </c>
      <c r="P62" s="4">
        <v>2.780217391304348</v>
      </c>
      <c r="Q62" s="9">
        <v>0.1600946372239748</v>
      </c>
      <c r="R62" s="4">
        <v>0</v>
      </c>
      <c r="S62" s="4">
        <v>0</v>
      </c>
      <c r="T62" s="11" t="s">
        <v>659</v>
      </c>
      <c r="U62" s="4">
        <v>5.4782608695652177</v>
      </c>
      <c r="V62" s="4">
        <v>0</v>
      </c>
      <c r="W62" s="11">
        <v>0</v>
      </c>
      <c r="X62" s="4">
        <v>102.35728260869563</v>
      </c>
      <c r="Y62" s="4">
        <v>46.943260869565208</v>
      </c>
      <c r="Z62" s="11">
        <v>0.45862160144506614</v>
      </c>
      <c r="AA62" s="4">
        <v>1.3043478260869565</v>
      </c>
      <c r="AB62" s="4">
        <v>0</v>
      </c>
      <c r="AC62" s="11">
        <v>0</v>
      </c>
      <c r="AD62" s="4">
        <v>121.0890217391304</v>
      </c>
      <c r="AE62" s="4">
        <v>48.034891304347816</v>
      </c>
      <c r="AF62" s="11">
        <v>0.39669072071481726</v>
      </c>
      <c r="AG62" s="4">
        <v>36.421956521739119</v>
      </c>
      <c r="AH62" s="4">
        <v>0</v>
      </c>
      <c r="AI62" s="11">
        <v>0</v>
      </c>
      <c r="AJ62" s="4">
        <v>0</v>
      </c>
      <c r="AK62" s="4">
        <v>0</v>
      </c>
      <c r="AL62" s="11" t="s">
        <v>659</v>
      </c>
      <c r="AM62" s="1">
        <v>445157</v>
      </c>
      <c r="AN62" s="1">
        <v>4</v>
      </c>
      <c r="AX62"/>
      <c r="AY62"/>
    </row>
    <row r="63" spans="1:51" x14ac:dyDescent="0.25">
      <c r="A63" t="s">
        <v>352</v>
      </c>
      <c r="B63" t="s">
        <v>16</v>
      </c>
      <c r="C63" t="s">
        <v>544</v>
      </c>
      <c r="D63" t="s">
        <v>421</v>
      </c>
      <c r="E63" s="4">
        <v>65.097826086956516</v>
      </c>
      <c r="F63" s="4">
        <v>291.38141304347823</v>
      </c>
      <c r="G63" s="4">
        <v>5.5869565217391308</v>
      </c>
      <c r="H63" s="11">
        <v>1.9174031944534081E-2</v>
      </c>
      <c r="I63" s="4">
        <v>265.09880434782599</v>
      </c>
      <c r="J63" s="4">
        <v>0</v>
      </c>
      <c r="K63" s="11">
        <v>0</v>
      </c>
      <c r="L63" s="4">
        <v>96.14217391304345</v>
      </c>
      <c r="M63" s="4">
        <v>5.5869565217391308</v>
      </c>
      <c r="N63" s="11">
        <v>5.8111402044978701E-2</v>
      </c>
      <c r="O63" s="4">
        <v>69.859565217391278</v>
      </c>
      <c r="P63" s="4">
        <v>0</v>
      </c>
      <c r="Q63" s="9">
        <v>0</v>
      </c>
      <c r="R63" s="4">
        <v>26.282608695652176</v>
      </c>
      <c r="S63" s="4">
        <v>5.5869565217391308</v>
      </c>
      <c r="T63" s="11">
        <v>0.21257237386269645</v>
      </c>
      <c r="U63" s="4">
        <v>0</v>
      </c>
      <c r="V63" s="4">
        <v>0</v>
      </c>
      <c r="W63" s="11" t="s">
        <v>659</v>
      </c>
      <c r="X63" s="4">
        <v>46.29815217391301</v>
      </c>
      <c r="Y63" s="4">
        <v>0</v>
      </c>
      <c r="Z63" s="11">
        <v>0</v>
      </c>
      <c r="AA63" s="4">
        <v>0</v>
      </c>
      <c r="AB63" s="4">
        <v>0</v>
      </c>
      <c r="AC63" s="11" t="s">
        <v>659</v>
      </c>
      <c r="AD63" s="4">
        <v>148.94108695652173</v>
      </c>
      <c r="AE63" s="4">
        <v>0</v>
      </c>
      <c r="AF63" s="11">
        <v>0</v>
      </c>
      <c r="AG63" s="4">
        <v>0</v>
      </c>
      <c r="AH63" s="4">
        <v>0</v>
      </c>
      <c r="AI63" s="11" t="s">
        <v>659</v>
      </c>
      <c r="AJ63" s="4">
        <v>0</v>
      </c>
      <c r="AK63" s="4">
        <v>0</v>
      </c>
      <c r="AL63" s="11" t="s">
        <v>659</v>
      </c>
      <c r="AM63" s="1">
        <v>445071</v>
      </c>
      <c r="AN63" s="1">
        <v>4</v>
      </c>
      <c r="AX63"/>
      <c r="AY63"/>
    </row>
    <row r="64" spans="1:51" x14ac:dyDescent="0.25">
      <c r="A64" t="s">
        <v>352</v>
      </c>
      <c r="B64" t="s">
        <v>75</v>
      </c>
      <c r="C64" t="s">
        <v>522</v>
      </c>
      <c r="D64" t="s">
        <v>364</v>
      </c>
      <c r="E64" s="4">
        <v>60.978260869565219</v>
      </c>
      <c r="F64" s="4">
        <v>213.41206521739133</v>
      </c>
      <c r="G64" s="4">
        <v>32.461304347826072</v>
      </c>
      <c r="H64" s="11">
        <v>0.15210622845882446</v>
      </c>
      <c r="I64" s="4">
        <v>203.41260869565218</v>
      </c>
      <c r="J64" s="4">
        <v>32.461304347826072</v>
      </c>
      <c r="K64" s="11">
        <v>0.1595835408433062</v>
      </c>
      <c r="L64" s="4">
        <v>23.049239130434781</v>
      </c>
      <c r="M64" s="4">
        <v>0</v>
      </c>
      <c r="N64" s="11">
        <v>0</v>
      </c>
      <c r="O64" s="4">
        <v>15.310108695652172</v>
      </c>
      <c r="P64" s="4">
        <v>0</v>
      </c>
      <c r="Q64" s="9">
        <v>0</v>
      </c>
      <c r="R64" s="4">
        <v>2</v>
      </c>
      <c r="S64" s="4">
        <v>0</v>
      </c>
      <c r="T64" s="11">
        <v>0</v>
      </c>
      <c r="U64" s="4">
        <v>5.7391304347826084</v>
      </c>
      <c r="V64" s="4">
        <v>0</v>
      </c>
      <c r="W64" s="11">
        <v>0</v>
      </c>
      <c r="X64" s="4">
        <v>61.743804347826064</v>
      </c>
      <c r="Y64" s="4">
        <v>10.339565217391304</v>
      </c>
      <c r="Z64" s="11">
        <v>0.16745915362041258</v>
      </c>
      <c r="AA64" s="4">
        <v>2.260326086956522</v>
      </c>
      <c r="AB64" s="4">
        <v>0</v>
      </c>
      <c r="AC64" s="11">
        <v>0</v>
      </c>
      <c r="AD64" s="4">
        <v>126.35869565217395</v>
      </c>
      <c r="AE64" s="4">
        <v>22.121739130434772</v>
      </c>
      <c r="AF64" s="11">
        <v>0.17507096774193534</v>
      </c>
      <c r="AG64" s="4">
        <v>0</v>
      </c>
      <c r="AH64" s="4">
        <v>0</v>
      </c>
      <c r="AI64" s="11" t="s">
        <v>659</v>
      </c>
      <c r="AJ64" s="4">
        <v>0</v>
      </c>
      <c r="AK64" s="4">
        <v>0</v>
      </c>
      <c r="AL64" s="11" t="s">
        <v>659</v>
      </c>
      <c r="AM64" s="1">
        <v>445184</v>
      </c>
      <c r="AN64" s="1">
        <v>4</v>
      </c>
      <c r="AX64"/>
      <c r="AY64"/>
    </row>
    <row r="65" spans="1:51" x14ac:dyDescent="0.25">
      <c r="A65" t="s">
        <v>352</v>
      </c>
      <c r="B65" t="s">
        <v>271</v>
      </c>
      <c r="C65" t="s">
        <v>607</v>
      </c>
      <c r="D65" t="s">
        <v>374</v>
      </c>
      <c r="E65" s="4">
        <v>55.260869565217391</v>
      </c>
      <c r="F65" s="4">
        <v>264.4929347826087</v>
      </c>
      <c r="G65" s="4">
        <v>72.249239130434773</v>
      </c>
      <c r="H65" s="11">
        <v>0.27316131975252067</v>
      </c>
      <c r="I65" s="4">
        <v>248.30152173913041</v>
      </c>
      <c r="J65" s="4">
        <v>72.249239130434773</v>
      </c>
      <c r="K65" s="11">
        <v>0.29097380726623573</v>
      </c>
      <c r="L65" s="4">
        <v>28.325978260869569</v>
      </c>
      <c r="M65" s="4">
        <v>0</v>
      </c>
      <c r="N65" s="11">
        <v>0</v>
      </c>
      <c r="O65" s="4">
        <v>22.793369565217393</v>
      </c>
      <c r="P65" s="4">
        <v>0</v>
      </c>
      <c r="Q65" s="9">
        <v>0</v>
      </c>
      <c r="R65" s="4">
        <v>0</v>
      </c>
      <c r="S65" s="4">
        <v>0</v>
      </c>
      <c r="T65" s="11" t="s">
        <v>659</v>
      </c>
      <c r="U65" s="4">
        <v>5.5326086956521738</v>
      </c>
      <c r="V65" s="4">
        <v>0</v>
      </c>
      <c r="W65" s="11">
        <v>0</v>
      </c>
      <c r="X65" s="4">
        <v>90.646413043478276</v>
      </c>
      <c r="Y65" s="4">
        <v>18.07021739130435</v>
      </c>
      <c r="Z65" s="11">
        <v>0.19934839983835903</v>
      </c>
      <c r="AA65" s="4">
        <v>10.65880434782609</v>
      </c>
      <c r="AB65" s="4">
        <v>0</v>
      </c>
      <c r="AC65" s="11">
        <v>0</v>
      </c>
      <c r="AD65" s="4">
        <v>134.86173913043476</v>
      </c>
      <c r="AE65" s="4">
        <v>54.179021739130427</v>
      </c>
      <c r="AF65" s="11">
        <v>0.40173752828984277</v>
      </c>
      <c r="AG65" s="4">
        <v>0</v>
      </c>
      <c r="AH65" s="4">
        <v>0</v>
      </c>
      <c r="AI65" s="11" t="s">
        <v>659</v>
      </c>
      <c r="AJ65" s="4">
        <v>0</v>
      </c>
      <c r="AK65" s="4">
        <v>0</v>
      </c>
      <c r="AL65" s="11" t="s">
        <v>659</v>
      </c>
      <c r="AM65" s="1">
        <v>445495</v>
      </c>
      <c r="AN65" s="1">
        <v>4</v>
      </c>
      <c r="AX65"/>
      <c r="AY65"/>
    </row>
    <row r="66" spans="1:51" x14ac:dyDescent="0.25">
      <c r="A66" t="s">
        <v>352</v>
      </c>
      <c r="B66" t="s">
        <v>199</v>
      </c>
      <c r="C66" t="s">
        <v>472</v>
      </c>
      <c r="D66" t="s">
        <v>425</v>
      </c>
      <c r="E66" s="4">
        <v>94.619565217391298</v>
      </c>
      <c r="F66" s="4">
        <v>354.14923913043486</v>
      </c>
      <c r="G66" s="4">
        <v>0</v>
      </c>
      <c r="H66" s="11">
        <v>0</v>
      </c>
      <c r="I66" s="4">
        <v>342.91750000000008</v>
      </c>
      <c r="J66" s="4">
        <v>0</v>
      </c>
      <c r="K66" s="11">
        <v>0</v>
      </c>
      <c r="L66" s="4">
        <v>53.700217391304356</v>
      </c>
      <c r="M66" s="4">
        <v>0</v>
      </c>
      <c r="N66" s="11">
        <v>0</v>
      </c>
      <c r="O66" s="4">
        <v>47.337173913043486</v>
      </c>
      <c r="P66" s="4">
        <v>0</v>
      </c>
      <c r="Q66" s="9">
        <v>0</v>
      </c>
      <c r="R66" s="4">
        <v>0.71086956521739142</v>
      </c>
      <c r="S66" s="4">
        <v>0</v>
      </c>
      <c r="T66" s="11">
        <v>0</v>
      </c>
      <c r="U66" s="4">
        <v>5.6521739130434785</v>
      </c>
      <c r="V66" s="4">
        <v>0</v>
      </c>
      <c r="W66" s="11">
        <v>0</v>
      </c>
      <c r="X66" s="4">
        <v>114.87282608695654</v>
      </c>
      <c r="Y66" s="4">
        <v>0</v>
      </c>
      <c r="Z66" s="11">
        <v>0</v>
      </c>
      <c r="AA66" s="4">
        <v>4.868695652173912</v>
      </c>
      <c r="AB66" s="4">
        <v>0</v>
      </c>
      <c r="AC66" s="11">
        <v>0</v>
      </c>
      <c r="AD66" s="4">
        <v>169.63108695652176</v>
      </c>
      <c r="AE66" s="4">
        <v>0</v>
      </c>
      <c r="AF66" s="11">
        <v>0</v>
      </c>
      <c r="AG66" s="4">
        <v>11.076413043478265</v>
      </c>
      <c r="AH66" s="4">
        <v>0</v>
      </c>
      <c r="AI66" s="11">
        <v>0</v>
      </c>
      <c r="AJ66" s="4">
        <v>0</v>
      </c>
      <c r="AK66" s="4">
        <v>0</v>
      </c>
      <c r="AL66" s="11" t="s">
        <v>659</v>
      </c>
      <c r="AM66" s="1">
        <v>445406</v>
      </c>
      <c r="AN66" s="1">
        <v>4</v>
      </c>
      <c r="AX66"/>
      <c r="AY66"/>
    </row>
    <row r="67" spans="1:51" x14ac:dyDescent="0.25">
      <c r="A67" t="s">
        <v>352</v>
      </c>
      <c r="B67" t="s">
        <v>142</v>
      </c>
      <c r="C67" t="s">
        <v>498</v>
      </c>
      <c r="D67" t="s">
        <v>402</v>
      </c>
      <c r="E67" s="4">
        <v>62.032608695652172</v>
      </c>
      <c r="F67" s="4">
        <v>181.40619565217395</v>
      </c>
      <c r="G67" s="4">
        <v>0</v>
      </c>
      <c r="H67" s="11">
        <v>0</v>
      </c>
      <c r="I67" s="4">
        <v>161.21369565217395</v>
      </c>
      <c r="J67" s="4">
        <v>0</v>
      </c>
      <c r="K67" s="11">
        <v>0</v>
      </c>
      <c r="L67" s="4">
        <v>34.202717391304354</v>
      </c>
      <c r="M67" s="4">
        <v>0</v>
      </c>
      <c r="N67" s="11">
        <v>0</v>
      </c>
      <c r="O67" s="4">
        <v>24.376739130434792</v>
      </c>
      <c r="P67" s="4">
        <v>0</v>
      </c>
      <c r="Q67" s="9">
        <v>0</v>
      </c>
      <c r="R67" s="4">
        <v>4.0868478260869567</v>
      </c>
      <c r="S67" s="4">
        <v>0</v>
      </c>
      <c r="T67" s="11">
        <v>0</v>
      </c>
      <c r="U67" s="4">
        <v>5.7391304347826084</v>
      </c>
      <c r="V67" s="4">
        <v>0</v>
      </c>
      <c r="W67" s="11">
        <v>0</v>
      </c>
      <c r="X67" s="4">
        <v>41.665217391304353</v>
      </c>
      <c r="Y67" s="4">
        <v>0</v>
      </c>
      <c r="Z67" s="11">
        <v>0</v>
      </c>
      <c r="AA67" s="4">
        <v>10.366521739130434</v>
      </c>
      <c r="AB67" s="4">
        <v>0</v>
      </c>
      <c r="AC67" s="11">
        <v>0</v>
      </c>
      <c r="AD67" s="4">
        <v>95.171739130434801</v>
      </c>
      <c r="AE67" s="4">
        <v>0</v>
      </c>
      <c r="AF67" s="11">
        <v>0</v>
      </c>
      <c r="AG67" s="4">
        <v>0</v>
      </c>
      <c r="AH67" s="4">
        <v>0</v>
      </c>
      <c r="AI67" s="11" t="s">
        <v>659</v>
      </c>
      <c r="AJ67" s="4">
        <v>0</v>
      </c>
      <c r="AK67" s="4">
        <v>0</v>
      </c>
      <c r="AL67" s="11" t="s">
        <v>659</v>
      </c>
      <c r="AM67" s="1">
        <v>445297</v>
      </c>
      <c r="AN67" s="1">
        <v>4</v>
      </c>
      <c r="AX67"/>
      <c r="AY67"/>
    </row>
    <row r="68" spans="1:51" x14ac:dyDescent="0.25">
      <c r="A68" t="s">
        <v>352</v>
      </c>
      <c r="B68" t="s">
        <v>90</v>
      </c>
      <c r="C68" t="s">
        <v>456</v>
      </c>
      <c r="D68" t="s">
        <v>374</v>
      </c>
      <c r="E68" s="4">
        <v>129.11956521739131</v>
      </c>
      <c r="F68" s="4">
        <v>488.83423913043475</v>
      </c>
      <c r="G68" s="4">
        <v>194.99456521739131</v>
      </c>
      <c r="H68" s="11">
        <v>0.39889710991656063</v>
      </c>
      <c r="I68" s="4">
        <v>452.13586956521738</v>
      </c>
      <c r="J68" s="4">
        <v>194.99456521739131</v>
      </c>
      <c r="K68" s="11">
        <v>0.43127426586371453</v>
      </c>
      <c r="L68" s="4">
        <v>47.125</v>
      </c>
      <c r="M68" s="4">
        <v>0</v>
      </c>
      <c r="N68" s="11">
        <v>0</v>
      </c>
      <c r="O68" s="4">
        <v>30.182065217391305</v>
      </c>
      <c r="P68" s="4">
        <v>0</v>
      </c>
      <c r="Q68" s="9">
        <v>0</v>
      </c>
      <c r="R68" s="4">
        <v>11.464673913043478</v>
      </c>
      <c r="S68" s="4">
        <v>0</v>
      </c>
      <c r="T68" s="11">
        <v>0</v>
      </c>
      <c r="U68" s="4">
        <v>5.4782608695652177</v>
      </c>
      <c r="V68" s="4">
        <v>0</v>
      </c>
      <c r="W68" s="11">
        <v>0</v>
      </c>
      <c r="X68" s="4">
        <v>174.3858695652174</v>
      </c>
      <c r="Y68" s="4">
        <v>77.755434782608702</v>
      </c>
      <c r="Z68" s="11">
        <v>0.44588150964565088</v>
      </c>
      <c r="AA68" s="4">
        <v>19.755434782608695</v>
      </c>
      <c r="AB68" s="4">
        <v>0</v>
      </c>
      <c r="AC68" s="11">
        <v>0</v>
      </c>
      <c r="AD68" s="4">
        <v>247.56793478260869</v>
      </c>
      <c r="AE68" s="4">
        <v>117.23913043478261</v>
      </c>
      <c r="AF68" s="11">
        <v>0.47356347072059712</v>
      </c>
      <c r="AG68" s="4">
        <v>0</v>
      </c>
      <c r="AH68" s="4">
        <v>0</v>
      </c>
      <c r="AI68" s="11" t="s">
        <v>659</v>
      </c>
      <c r="AJ68" s="4">
        <v>0</v>
      </c>
      <c r="AK68" s="4">
        <v>0</v>
      </c>
      <c r="AL68" s="11" t="s">
        <v>659</v>
      </c>
      <c r="AM68" s="1">
        <v>445218</v>
      </c>
      <c r="AN68" s="1">
        <v>4</v>
      </c>
      <c r="AX68"/>
      <c r="AY68"/>
    </row>
    <row r="69" spans="1:51" x14ac:dyDescent="0.25">
      <c r="A69" t="s">
        <v>352</v>
      </c>
      <c r="B69" t="s">
        <v>130</v>
      </c>
      <c r="C69" t="s">
        <v>507</v>
      </c>
      <c r="D69" t="s">
        <v>373</v>
      </c>
      <c r="E69" s="4">
        <v>89.478260869565219</v>
      </c>
      <c r="F69" s="4">
        <v>262.76119565217397</v>
      </c>
      <c r="G69" s="4">
        <v>0</v>
      </c>
      <c r="H69" s="11">
        <v>0</v>
      </c>
      <c r="I69" s="4">
        <v>245.54380434782612</v>
      </c>
      <c r="J69" s="4">
        <v>0</v>
      </c>
      <c r="K69" s="11">
        <v>0</v>
      </c>
      <c r="L69" s="4">
        <v>39.247500000000002</v>
      </c>
      <c r="M69" s="4">
        <v>0</v>
      </c>
      <c r="N69" s="11">
        <v>0</v>
      </c>
      <c r="O69" s="4">
        <v>22.030108695652174</v>
      </c>
      <c r="P69" s="4">
        <v>0</v>
      </c>
      <c r="Q69" s="9">
        <v>0</v>
      </c>
      <c r="R69" s="4">
        <v>11.478260869565217</v>
      </c>
      <c r="S69" s="4">
        <v>0</v>
      </c>
      <c r="T69" s="11">
        <v>0</v>
      </c>
      <c r="U69" s="4">
        <v>5.7391304347826084</v>
      </c>
      <c r="V69" s="4">
        <v>0</v>
      </c>
      <c r="W69" s="11">
        <v>0</v>
      </c>
      <c r="X69" s="4">
        <v>91.155108695652203</v>
      </c>
      <c r="Y69" s="4">
        <v>0</v>
      </c>
      <c r="Z69" s="11">
        <v>0</v>
      </c>
      <c r="AA69" s="4">
        <v>0</v>
      </c>
      <c r="AB69" s="4">
        <v>0</v>
      </c>
      <c r="AC69" s="11" t="s">
        <v>659</v>
      </c>
      <c r="AD69" s="4">
        <v>87.283586956521759</v>
      </c>
      <c r="AE69" s="4">
        <v>0</v>
      </c>
      <c r="AF69" s="11">
        <v>0</v>
      </c>
      <c r="AG69" s="4">
        <v>45.074999999999996</v>
      </c>
      <c r="AH69" s="4">
        <v>0</v>
      </c>
      <c r="AI69" s="11">
        <v>0</v>
      </c>
      <c r="AJ69" s="4">
        <v>0</v>
      </c>
      <c r="AK69" s="4">
        <v>0</v>
      </c>
      <c r="AL69" s="11" t="s">
        <v>659</v>
      </c>
      <c r="AM69" s="1">
        <v>445280</v>
      </c>
      <c r="AN69" s="1">
        <v>4</v>
      </c>
      <c r="AX69"/>
      <c r="AY69"/>
    </row>
    <row r="70" spans="1:51" x14ac:dyDescent="0.25">
      <c r="A70" t="s">
        <v>352</v>
      </c>
      <c r="B70" t="s">
        <v>286</v>
      </c>
      <c r="C70" t="s">
        <v>463</v>
      </c>
      <c r="D70" t="s">
        <v>423</v>
      </c>
      <c r="E70" s="4">
        <v>130.65217391304347</v>
      </c>
      <c r="F70" s="4">
        <v>473.51913043478265</v>
      </c>
      <c r="G70" s="4">
        <v>76.013586956521749</v>
      </c>
      <c r="H70" s="11">
        <v>0.16052907278894202</v>
      </c>
      <c r="I70" s="4">
        <v>436.15826086956525</v>
      </c>
      <c r="J70" s="4">
        <v>71.442934782608688</v>
      </c>
      <c r="K70" s="11">
        <v>0.16380048526462271</v>
      </c>
      <c r="L70" s="4">
        <v>61.665217391304353</v>
      </c>
      <c r="M70" s="4">
        <v>7.0923913043478262</v>
      </c>
      <c r="N70" s="11">
        <v>0.11501445392371147</v>
      </c>
      <c r="O70" s="4">
        <v>24.304347826086957</v>
      </c>
      <c r="P70" s="4">
        <v>2.5217391304347827</v>
      </c>
      <c r="Q70" s="9">
        <v>0.1037567084078712</v>
      </c>
      <c r="R70" s="4">
        <v>31.621739130434786</v>
      </c>
      <c r="S70" s="4">
        <v>4.5706521739130439</v>
      </c>
      <c r="T70" s="11">
        <v>0.14454145469544891</v>
      </c>
      <c r="U70" s="4">
        <v>5.7391304347826084</v>
      </c>
      <c r="V70" s="4">
        <v>0</v>
      </c>
      <c r="W70" s="11">
        <v>0</v>
      </c>
      <c r="X70" s="4">
        <v>135.59652173913045</v>
      </c>
      <c r="Y70" s="4">
        <v>39.432065217391305</v>
      </c>
      <c r="Z70" s="11">
        <v>0.2908044005232916</v>
      </c>
      <c r="AA70" s="4">
        <v>0</v>
      </c>
      <c r="AB70" s="4">
        <v>0</v>
      </c>
      <c r="AC70" s="11" t="s">
        <v>659</v>
      </c>
      <c r="AD70" s="4">
        <v>276.25739130434783</v>
      </c>
      <c r="AE70" s="4">
        <v>29.489130434782609</v>
      </c>
      <c r="AF70" s="11">
        <v>0.10674512741740531</v>
      </c>
      <c r="AG70" s="4">
        <v>0</v>
      </c>
      <c r="AH70" s="4">
        <v>0</v>
      </c>
      <c r="AI70" s="11" t="s">
        <v>659</v>
      </c>
      <c r="AJ70" s="4">
        <v>0</v>
      </c>
      <c r="AK70" s="4">
        <v>0</v>
      </c>
      <c r="AL70" s="11" t="s">
        <v>659</v>
      </c>
      <c r="AM70" s="1">
        <v>445516</v>
      </c>
      <c r="AN70" s="1">
        <v>4</v>
      </c>
      <c r="AX70"/>
      <c r="AY70"/>
    </row>
    <row r="71" spans="1:51" x14ac:dyDescent="0.25">
      <c r="A71" t="s">
        <v>352</v>
      </c>
      <c r="B71" t="s">
        <v>127</v>
      </c>
      <c r="C71" t="s">
        <v>548</v>
      </c>
      <c r="D71" t="s">
        <v>416</v>
      </c>
      <c r="E71" s="4">
        <v>139.21739130434781</v>
      </c>
      <c r="F71" s="4">
        <v>440.62249999999995</v>
      </c>
      <c r="G71" s="4">
        <v>35.591847826086955</v>
      </c>
      <c r="H71" s="11">
        <v>8.0776283158683362E-2</v>
      </c>
      <c r="I71" s="4">
        <v>409.80978260869563</v>
      </c>
      <c r="J71" s="4">
        <v>35.591847826086955</v>
      </c>
      <c r="K71" s="11">
        <v>8.6849678403288902E-2</v>
      </c>
      <c r="L71" s="4">
        <v>41.306739130434785</v>
      </c>
      <c r="M71" s="4">
        <v>0</v>
      </c>
      <c r="N71" s="11">
        <v>0</v>
      </c>
      <c r="O71" s="4">
        <v>19.591304347826089</v>
      </c>
      <c r="P71" s="4">
        <v>0</v>
      </c>
      <c r="Q71" s="9">
        <v>0</v>
      </c>
      <c r="R71" s="4">
        <v>16.585000000000004</v>
      </c>
      <c r="S71" s="4">
        <v>0</v>
      </c>
      <c r="T71" s="11">
        <v>0</v>
      </c>
      <c r="U71" s="4">
        <v>5.1304347826086953</v>
      </c>
      <c r="V71" s="4">
        <v>0</v>
      </c>
      <c r="W71" s="11">
        <v>0</v>
      </c>
      <c r="X71" s="4">
        <v>138.59163043478256</v>
      </c>
      <c r="Y71" s="4">
        <v>0.39119565217391306</v>
      </c>
      <c r="Z71" s="11">
        <v>2.8226499027875934E-3</v>
      </c>
      <c r="AA71" s="4">
        <v>9.0972826086956484</v>
      </c>
      <c r="AB71" s="4">
        <v>0</v>
      </c>
      <c r="AC71" s="11">
        <v>0</v>
      </c>
      <c r="AD71" s="4">
        <v>218.27836956521739</v>
      </c>
      <c r="AE71" s="4">
        <v>35.200652173913042</v>
      </c>
      <c r="AF71" s="11">
        <v>0.16126495833750382</v>
      </c>
      <c r="AG71" s="4">
        <v>33.348478260869577</v>
      </c>
      <c r="AH71" s="4">
        <v>0</v>
      </c>
      <c r="AI71" s="11">
        <v>0</v>
      </c>
      <c r="AJ71" s="4">
        <v>0</v>
      </c>
      <c r="AK71" s="4">
        <v>0</v>
      </c>
      <c r="AL71" s="11" t="s">
        <v>659</v>
      </c>
      <c r="AM71" s="1">
        <v>445276</v>
      </c>
      <c r="AN71" s="1">
        <v>4</v>
      </c>
      <c r="AX71"/>
      <c r="AY71"/>
    </row>
    <row r="72" spans="1:51" x14ac:dyDescent="0.25">
      <c r="A72" t="s">
        <v>352</v>
      </c>
      <c r="B72" t="s">
        <v>299</v>
      </c>
      <c r="C72" t="s">
        <v>459</v>
      </c>
      <c r="D72" t="s">
        <v>427</v>
      </c>
      <c r="E72" s="4">
        <v>47.054347826086953</v>
      </c>
      <c r="F72" s="4">
        <v>169.59239130434784</v>
      </c>
      <c r="G72" s="4">
        <v>43.211956521739125</v>
      </c>
      <c r="H72" s="11">
        <v>0.2547989104310206</v>
      </c>
      <c r="I72" s="4">
        <v>146.3396739130435</v>
      </c>
      <c r="J72" s="4">
        <v>43.211956521739125</v>
      </c>
      <c r="K72" s="11">
        <v>0.29528531372439781</v>
      </c>
      <c r="L72" s="4">
        <v>36.035326086956523</v>
      </c>
      <c r="M72" s="4">
        <v>0.57065217391304346</v>
      </c>
      <c r="N72" s="11">
        <v>1.5835909810723171E-2</v>
      </c>
      <c r="O72" s="4">
        <v>12.782608695652174</v>
      </c>
      <c r="P72" s="4">
        <v>0.57065217391304346</v>
      </c>
      <c r="Q72" s="9">
        <v>4.4642857142857144E-2</v>
      </c>
      <c r="R72" s="4">
        <v>12.570652173913043</v>
      </c>
      <c r="S72" s="4">
        <v>0</v>
      </c>
      <c r="T72" s="11">
        <v>0</v>
      </c>
      <c r="U72" s="4">
        <v>10.682065217391305</v>
      </c>
      <c r="V72" s="4">
        <v>0</v>
      </c>
      <c r="W72" s="11">
        <v>0</v>
      </c>
      <c r="X72" s="4">
        <v>44.790760869565219</v>
      </c>
      <c r="Y72" s="4">
        <v>19.013586956521738</v>
      </c>
      <c r="Z72" s="11">
        <v>0.42449796760298486</v>
      </c>
      <c r="AA72" s="4">
        <v>0</v>
      </c>
      <c r="AB72" s="4">
        <v>0</v>
      </c>
      <c r="AC72" s="11" t="s">
        <v>659</v>
      </c>
      <c r="AD72" s="4">
        <v>88.766304347826093</v>
      </c>
      <c r="AE72" s="4">
        <v>23.627717391304348</v>
      </c>
      <c r="AF72" s="11">
        <v>0.26617890161023694</v>
      </c>
      <c r="AG72" s="4">
        <v>0</v>
      </c>
      <c r="AH72" s="4">
        <v>0</v>
      </c>
      <c r="AI72" s="11" t="s">
        <v>659</v>
      </c>
      <c r="AJ72" s="4">
        <v>0</v>
      </c>
      <c r="AK72" s="4">
        <v>0</v>
      </c>
      <c r="AL72" s="11" t="s">
        <v>659</v>
      </c>
      <c r="AM72" s="1">
        <v>445529</v>
      </c>
      <c r="AN72" s="1">
        <v>4</v>
      </c>
      <c r="AX72"/>
      <c r="AY72"/>
    </row>
    <row r="73" spans="1:51" x14ac:dyDescent="0.25">
      <c r="A73" t="s">
        <v>352</v>
      </c>
      <c r="B73" t="s">
        <v>253</v>
      </c>
      <c r="C73" t="s">
        <v>542</v>
      </c>
      <c r="D73" t="s">
        <v>430</v>
      </c>
      <c r="E73" s="4">
        <v>56.445652173913047</v>
      </c>
      <c r="F73" s="4">
        <v>218.99195652173916</v>
      </c>
      <c r="G73" s="4">
        <v>117.14923913043479</v>
      </c>
      <c r="H73" s="11">
        <v>0.53494768023046313</v>
      </c>
      <c r="I73" s="4">
        <v>204.11347826086958</v>
      </c>
      <c r="J73" s="4">
        <v>115.03478260869566</v>
      </c>
      <c r="K73" s="11">
        <v>0.5635824914103621</v>
      </c>
      <c r="L73" s="4">
        <v>14.33217391304348</v>
      </c>
      <c r="M73" s="4">
        <v>7.5456521739130427</v>
      </c>
      <c r="N73" s="11">
        <v>0.5264834364761557</v>
      </c>
      <c r="O73" s="4">
        <v>5.6019565217391314</v>
      </c>
      <c r="P73" s="4">
        <v>5.4311956521739129</v>
      </c>
      <c r="Q73" s="9">
        <v>0.96951763747138009</v>
      </c>
      <c r="R73" s="4">
        <v>1.1375</v>
      </c>
      <c r="S73" s="4">
        <v>0</v>
      </c>
      <c r="T73" s="11">
        <v>0</v>
      </c>
      <c r="U73" s="4">
        <v>7.5927173913043475</v>
      </c>
      <c r="V73" s="4">
        <v>2.1144565217391302</v>
      </c>
      <c r="W73" s="11">
        <v>0.27848481811804787</v>
      </c>
      <c r="X73" s="4">
        <v>71.730434782608697</v>
      </c>
      <c r="Y73" s="4">
        <v>42.986847826086958</v>
      </c>
      <c r="Z73" s="11">
        <v>0.59928324645411568</v>
      </c>
      <c r="AA73" s="4">
        <v>6.1482608695652159</v>
      </c>
      <c r="AB73" s="4">
        <v>0</v>
      </c>
      <c r="AC73" s="11">
        <v>0</v>
      </c>
      <c r="AD73" s="4">
        <v>124.89358695652177</v>
      </c>
      <c r="AE73" s="4">
        <v>66.616739130434794</v>
      </c>
      <c r="AF73" s="11">
        <v>0.53338798855721514</v>
      </c>
      <c r="AG73" s="4">
        <v>1.8875000000000006</v>
      </c>
      <c r="AH73" s="4">
        <v>0</v>
      </c>
      <c r="AI73" s="11">
        <v>0</v>
      </c>
      <c r="AJ73" s="4">
        <v>0</v>
      </c>
      <c r="AK73" s="4">
        <v>0</v>
      </c>
      <c r="AL73" s="11" t="s">
        <v>659</v>
      </c>
      <c r="AM73" s="1">
        <v>445477</v>
      </c>
      <c r="AN73" s="1">
        <v>4</v>
      </c>
      <c r="AX73"/>
      <c r="AY73"/>
    </row>
    <row r="74" spans="1:51" x14ac:dyDescent="0.25">
      <c r="A74" t="s">
        <v>352</v>
      </c>
      <c r="B74" t="s">
        <v>60</v>
      </c>
      <c r="C74" t="s">
        <v>554</v>
      </c>
      <c r="D74" t="s">
        <v>421</v>
      </c>
      <c r="E74" s="4">
        <v>84.521739130434781</v>
      </c>
      <c r="F74" s="4">
        <v>248.8891304347826</v>
      </c>
      <c r="G74" s="4">
        <v>9.7826086956521729E-2</v>
      </c>
      <c r="H74" s="11">
        <v>3.9305086078138507E-4</v>
      </c>
      <c r="I74" s="4">
        <v>222.58173913043478</v>
      </c>
      <c r="J74" s="4">
        <v>1.0869565217391304E-2</v>
      </c>
      <c r="K74" s="11">
        <v>4.883403849684923E-5</v>
      </c>
      <c r="L74" s="4">
        <v>31.56</v>
      </c>
      <c r="M74" s="4">
        <v>9.7826086956521729E-2</v>
      </c>
      <c r="N74" s="11">
        <v>3.0996858984956191E-3</v>
      </c>
      <c r="O74" s="4">
        <v>12.976739130434783</v>
      </c>
      <c r="P74" s="4">
        <v>1.0869565217391304E-2</v>
      </c>
      <c r="Q74" s="9">
        <v>8.3761915132427587E-4</v>
      </c>
      <c r="R74" s="4">
        <v>13.626739130434784</v>
      </c>
      <c r="S74" s="4">
        <v>8.6956521739130432E-2</v>
      </c>
      <c r="T74" s="11">
        <v>6.381315508192013E-3</v>
      </c>
      <c r="U74" s="4">
        <v>4.9565217391304346</v>
      </c>
      <c r="V74" s="4">
        <v>0</v>
      </c>
      <c r="W74" s="11">
        <v>0</v>
      </c>
      <c r="X74" s="4">
        <v>78.083478260869555</v>
      </c>
      <c r="Y74" s="4">
        <v>0</v>
      </c>
      <c r="Z74" s="11">
        <v>0</v>
      </c>
      <c r="AA74" s="4">
        <v>7.7241304347826096</v>
      </c>
      <c r="AB74" s="4">
        <v>0</v>
      </c>
      <c r="AC74" s="11">
        <v>0</v>
      </c>
      <c r="AD74" s="4">
        <v>104.40815217391305</v>
      </c>
      <c r="AE74" s="4">
        <v>0</v>
      </c>
      <c r="AF74" s="11">
        <v>0</v>
      </c>
      <c r="AG74" s="4">
        <v>27.113369565217393</v>
      </c>
      <c r="AH74" s="4">
        <v>0</v>
      </c>
      <c r="AI74" s="11">
        <v>0</v>
      </c>
      <c r="AJ74" s="4">
        <v>0</v>
      </c>
      <c r="AK74" s="4">
        <v>0</v>
      </c>
      <c r="AL74" s="11" t="s">
        <v>659</v>
      </c>
      <c r="AM74" s="1">
        <v>445156</v>
      </c>
      <c r="AN74" s="1">
        <v>4</v>
      </c>
      <c r="AX74"/>
      <c r="AY74"/>
    </row>
    <row r="75" spans="1:51" x14ac:dyDescent="0.25">
      <c r="A75" t="s">
        <v>352</v>
      </c>
      <c r="B75" t="s">
        <v>59</v>
      </c>
      <c r="C75" t="s">
        <v>483</v>
      </c>
      <c r="D75" t="s">
        <v>401</v>
      </c>
      <c r="E75" s="4">
        <v>59.858695652173914</v>
      </c>
      <c r="F75" s="4">
        <v>172.20369565217388</v>
      </c>
      <c r="G75" s="4">
        <v>0.43478260869565216</v>
      </c>
      <c r="H75" s="11">
        <v>2.5248157831284238E-3</v>
      </c>
      <c r="I75" s="4">
        <v>153.52163043478257</v>
      </c>
      <c r="J75" s="4">
        <v>0</v>
      </c>
      <c r="K75" s="11">
        <v>0</v>
      </c>
      <c r="L75" s="4">
        <v>30.283152173913034</v>
      </c>
      <c r="M75" s="4">
        <v>0.43478260869565216</v>
      </c>
      <c r="N75" s="11">
        <v>1.4357244126989828E-2</v>
      </c>
      <c r="O75" s="4">
        <v>16.457065217391296</v>
      </c>
      <c r="P75" s="4">
        <v>0</v>
      </c>
      <c r="Q75" s="9">
        <v>0</v>
      </c>
      <c r="R75" s="4">
        <v>8.4347826086956523</v>
      </c>
      <c r="S75" s="4">
        <v>0.43478260869565216</v>
      </c>
      <c r="T75" s="11">
        <v>5.1546391752577317E-2</v>
      </c>
      <c r="U75" s="4">
        <v>5.3913043478260869</v>
      </c>
      <c r="V75" s="4">
        <v>0</v>
      </c>
      <c r="W75" s="11">
        <v>0</v>
      </c>
      <c r="X75" s="4">
        <v>46.947391304347818</v>
      </c>
      <c r="Y75" s="4">
        <v>0</v>
      </c>
      <c r="Z75" s="11">
        <v>0</v>
      </c>
      <c r="AA75" s="4">
        <v>4.8559782608695645</v>
      </c>
      <c r="AB75" s="4">
        <v>0</v>
      </c>
      <c r="AC75" s="11">
        <v>0</v>
      </c>
      <c r="AD75" s="4">
        <v>71.427282608695634</v>
      </c>
      <c r="AE75" s="4">
        <v>0</v>
      </c>
      <c r="AF75" s="11">
        <v>0</v>
      </c>
      <c r="AG75" s="4">
        <v>18.689891304347821</v>
      </c>
      <c r="AH75" s="4">
        <v>0</v>
      </c>
      <c r="AI75" s="11">
        <v>0</v>
      </c>
      <c r="AJ75" s="4">
        <v>0</v>
      </c>
      <c r="AK75" s="4">
        <v>0</v>
      </c>
      <c r="AL75" s="11" t="s">
        <v>659</v>
      </c>
      <c r="AM75" s="1">
        <v>445155</v>
      </c>
      <c r="AN75" s="1">
        <v>4</v>
      </c>
      <c r="AX75"/>
      <c r="AY75"/>
    </row>
    <row r="76" spans="1:51" x14ac:dyDescent="0.25">
      <c r="A76" t="s">
        <v>352</v>
      </c>
      <c r="B76" t="s">
        <v>110</v>
      </c>
      <c r="C76" t="s">
        <v>541</v>
      </c>
      <c r="D76" t="s">
        <v>442</v>
      </c>
      <c r="E76" s="4">
        <v>93.815217391304344</v>
      </c>
      <c r="F76" s="4">
        <v>295.10141304347826</v>
      </c>
      <c r="G76" s="4">
        <v>0.17391304347826086</v>
      </c>
      <c r="H76" s="11">
        <v>5.8933314376450544E-4</v>
      </c>
      <c r="I76" s="4">
        <v>260.87934782608698</v>
      </c>
      <c r="J76" s="4">
        <v>0</v>
      </c>
      <c r="K76" s="11">
        <v>0</v>
      </c>
      <c r="L76" s="4">
        <v>34.158695652173904</v>
      </c>
      <c r="M76" s="4">
        <v>0.17391304347826086</v>
      </c>
      <c r="N76" s="11">
        <v>5.0913256539171399E-3</v>
      </c>
      <c r="O76" s="4">
        <v>14.719782608695642</v>
      </c>
      <c r="P76" s="4">
        <v>0</v>
      </c>
      <c r="Q76" s="9">
        <v>0</v>
      </c>
      <c r="R76" s="4">
        <v>14.308478260869567</v>
      </c>
      <c r="S76" s="4">
        <v>0.17391304347826086</v>
      </c>
      <c r="T76" s="11">
        <v>1.2154545040185963E-2</v>
      </c>
      <c r="U76" s="4">
        <v>5.1304347826086953</v>
      </c>
      <c r="V76" s="4">
        <v>0</v>
      </c>
      <c r="W76" s="11">
        <v>0</v>
      </c>
      <c r="X76" s="4">
        <v>84.491413043478261</v>
      </c>
      <c r="Y76" s="4">
        <v>0</v>
      </c>
      <c r="Z76" s="11">
        <v>0</v>
      </c>
      <c r="AA76" s="4">
        <v>14.783152173913036</v>
      </c>
      <c r="AB76" s="4">
        <v>0</v>
      </c>
      <c r="AC76" s="11">
        <v>0</v>
      </c>
      <c r="AD76" s="4">
        <v>113.76119565217394</v>
      </c>
      <c r="AE76" s="4">
        <v>0</v>
      </c>
      <c r="AF76" s="11">
        <v>0</v>
      </c>
      <c r="AG76" s="4">
        <v>47.906956521739126</v>
      </c>
      <c r="AH76" s="4">
        <v>0</v>
      </c>
      <c r="AI76" s="11">
        <v>0</v>
      </c>
      <c r="AJ76" s="4">
        <v>0</v>
      </c>
      <c r="AK76" s="4">
        <v>0</v>
      </c>
      <c r="AL76" s="11" t="s">
        <v>659</v>
      </c>
      <c r="AM76" s="1">
        <v>445249</v>
      </c>
      <c r="AN76" s="1">
        <v>4</v>
      </c>
      <c r="AX76"/>
      <c r="AY76"/>
    </row>
    <row r="77" spans="1:51" x14ac:dyDescent="0.25">
      <c r="A77" t="s">
        <v>352</v>
      </c>
      <c r="B77" t="s">
        <v>63</v>
      </c>
      <c r="C77" t="s">
        <v>484</v>
      </c>
      <c r="D77" t="s">
        <v>425</v>
      </c>
      <c r="E77" s="4">
        <v>81.934782608695656</v>
      </c>
      <c r="F77" s="4">
        <v>266.88510869565221</v>
      </c>
      <c r="G77" s="4">
        <v>49.91847826086957</v>
      </c>
      <c r="H77" s="11">
        <v>0.18704107735660558</v>
      </c>
      <c r="I77" s="4">
        <v>241.95576086956527</v>
      </c>
      <c r="J77" s="4">
        <v>47.234239130434787</v>
      </c>
      <c r="K77" s="11">
        <v>0.19521849349930567</v>
      </c>
      <c r="L77" s="4">
        <v>53.591086956521728</v>
      </c>
      <c r="M77" s="4">
        <v>9.4342391304347828</v>
      </c>
      <c r="N77" s="11">
        <v>0.17604119763588205</v>
      </c>
      <c r="O77" s="4">
        <v>28.868260869565212</v>
      </c>
      <c r="P77" s="4">
        <v>6.75</v>
      </c>
      <c r="Q77" s="9">
        <v>0.23382080515685955</v>
      </c>
      <c r="R77" s="4">
        <v>19.33152173913043</v>
      </c>
      <c r="S77" s="4">
        <v>2.6842391304347823</v>
      </c>
      <c r="T77" s="11">
        <v>0.1388529659825696</v>
      </c>
      <c r="U77" s="4">
        <v>5.3913043478260869</v>
      </c>
      <c r="V77" s="4">
        <v>0</v>
      </c>
      <c r="W77" s="11">
        <v>0</v>
      </c>
      <c r="X77" s="4">
        <v>68.556956521739139</v>
      </c>
      <c r="Y77" s="4">
        <v>8.3233695652173907</v>
      </c>
      <c r="Z77" s="11">
        <v>0.12140809609274419</v>
      </c>
      <c r="AA77" s="4">
        <v>0.20652173913043478</v>
      </c>
      <c r="AB77" s="4">
        <v>0</v>
      </c>
      <c r="AC77" s="11">
        <v>0</v>
      </c>
      <c r="AD77" s="4">
        <v>129.14771739130438</v>
      </c>
      <c r="AE77" s="4">
        <v>32.160869565217396</v>
      </c>
      <c r="AF77" s="11">
        <v>0.2490239100995742</v>
      </c>
      <c r="AG77" s="4">
        <v>15.382826086956522</v>
      </c>
      <c r="AH77" s="4">
        <v>0</v>
      </c>
      <c r="AI77" s="11">
        <v>0</v>
      </c>
      <c r="AJ77" s="4">
        <v>0</v>
      </c>
      <c r="AK77" s="4">
        <v>0</v>
      </c>
      <c r="AL77" s="11" t="s">
        <v>659</v>
      </c>
      <c r="AM77" s="1">
        <v>445160</v>
      </c>
      <c r="AN77" s="1">
        <v>4</v>
      </c>
      <c r="AX77"/>
      <c r="AY77"/>
    </row>
    <row r="78" spans="1:51" x14ac:dyDescent="0.25">
      <c r="A78" t="s">
        <v>352</v>
      </c>
      <c r="B78" t="s">
        <v>71</v>
      </c>
      <c r="C78" t="s">
        <v>466</v>
      </c>
      <c r="D78" t="s">
        <v>393</v>
      </c>
      <c r="E78" s="4">
        <v>98.141304347826093</v>
      </c>
      <c r="F78" s="4">
        <v>256.96543478260867</v>
      </c>
      <c r="G78" s="4">
        <v>1.7293478260869564</v>
      </c>
      <c r="H78" s="11">
        <v>6.7298850039888636E-3</v>
      </c>
      <c r="I78" s="4">
        <v>242.74369565217387</v>
      </c>
      <c r="J78" s="4">
        <v>0.68206521739130432</v>
      </c>
      <c r="K78" s="11">
        <v>2.8098164014468655E-3</v>
      </c>
      <c r="L78" s="4">
        <v>58.86934782608698</v>
      </c>
      <c r="M78" s="4">
        <v>1.5989130434782608</v>
      </c>
      <c r="N78" s="11">
        <v>2.7160366175650562E-2</v>
      </c>
      <c r="O78" s="4">
        <v>44.647608695652195</v>
      </c>
      <c r="P78" s="4">
        <v>0.55163043478260865</v>
      </c>
      <c r="Q78" s="9">
        <v>1.235520671538959E-2</v>
      </c>
      <c r="R78" s="4">
        <v>13.185326086956522</v>
      </c>
      <c r="S78" s="4">
        <v>1.0869565217391304E-2</v>
      </c>
      <c r="T78" s="11">
        <v>8.2436832776884713E-4</v>
      </c>
      <c r="U78" s="4">
        <v>1.0364130434782608</v>
      </c>
      <c r="V78" s="4">
        <v>1.0364130434782608</v>
      </c>
      <c r="W78" s="11">
        <v>1</v>
      </c>
      <c r="X78" s="4">
        <v>71.83141304347825</v>
      </c>
      <c r="Y78" s="4">
        <v>0.13043478260869565</v>
      </c>
      <c r="Z78" s="11">
        <v>1.8158459799439814E-3</v>
      </c>
      <c r="AA78" s="4">
        <v>0</v>
      </c>
      <c r="AB78" s="4">
        <v>0</v>
      </c>
      <c r="AC78" s="11" t="s">
        <v>659</v>
      </c>
      <c r="AD78" s="4">
        <v>126.26467391304344</v>
      </c>
      <c r="AE78" s="4">
        <v>0</v>
      </c>
      <c r="AF78" s="11">
        <v>0</v>
      </c>
      <c r="AG78" s="4">
        <v>0</v>
      </c>
      <c r="AH78" s="4">
        <v>0</v>
      </c>
      <c r="AI78" s="11" t="s">
        <v>659</v>
      </c>
      <c r="AJ78" s="4">
        <v>0</v>
      </c>
      <c r="AK78" s="4">
        <v>0</v>
      </c>
      <c r="AL78" s="11" t="s">
        <v>659</v>
      </c>
      <c r="AM78" s="1">
        <v>445173</v>
      </c>
      <c r="AN78" s="1">
        <v>4</v>
      </c>
      <c r="AX78"/>
      <c r="AY78"/>
    </row>
    <row r="79" spans="1:51" x14ac:dyDescent="0.25">
      <c r="A79" t="s">
        <v>352</v>
      </c>
      <c r="B79" t="s">
        <v>218</v>
      </c>
      <c r="C79" t="s">
        <v>511</v>
      </c>
      <c r="D79" t="s">
        <v>410</v>
      </c>
      <c r="E79" s="4">
        <v>55.826086956521742</v>
      </c>
      <c r="F79" s="4">
        <v>166.21445652173915</v>
      </c>
      <c r="G79" s="4">
        <v>2.2910869565217391</v>
      </c>
      <c r="H79" s="11">
        <v>1.3783921112915279E-2</v>
      </c>
      <c r="I79" s="4">
        <v>144.91010869565218</v>
      </c>
      <c r="J79" s="4">
        <v>2.2910869565217391</v>
      </c>
      <c r="K79" s="11">
        <v>1.5810401200744388E-2</v>
      </c>
      <c r="L79" s="4">
        <v>23.182282608695655</v>
      </c>
      <c r="M79" s="4">
        <v>0</v>
      </c>
      <c r="N79" s="11">
        <v>0</v>
      </c>
      <c r="O79" s="4">
        <v>7.6170652173913069</v>
      </c>
      <c r="P79" s="4">
        <v>0</v>
      </c>
      <c r="Q79" s="9">
        <v>0</v>
      </c>
      <c r="R79" s="4">
        <v>9.8260869565217384</v>
      </c>
      <c r="S79" s="4">
        <v>0</v>
      </c>
      <c r="T79" s="11">
        <v>0</v>
      </c>
      <c r="U79" s="4">
        <v>5.7391304347826084</v>
      </c>
      <c r="V79" s="4">
        <v>0</v>
      </c>
      <c r="W79" s="11">
        <v>0</v>
      </c>
      <c r="X79" s="4">
        <v>45.84108695652175</v>
      </c>
      <c r="Y79" s="4">
        <v>2.2910869565217391</v>
      </c>
      <c r="Z79" s="11">
        <v>4.9978896850651343E-2</v>
      </c>
      <c r="AA79" s="4">
        <v>5.7391304347826084</v>
      </c>
      <c r="AB79" s="4">
        <v>0</v>
      </c>
      <c r="AC79" s="11">
        <v>0</v>
      </c>
      <c r="AD79" s="4">
        <v>54.149456521739118</v>
      </c>
      <c r="AE79" s="4">
        <v>0</v>
      </c>
      <c r="AF79" s="11">
        <v>0</v>
      </c>
      <c r="AG79" s="4">
        <v>37.302500000000002</v>
      </c>
      <c r="AH79" s="4">
        <v>0</v>
      </c>
      <c r="AI79" s="11">
        <v>0</v>
      </c>
      <c r="AJ79" s="4">
        <v>0</v>
      </c>
      <c r="AK79" s="4">
        <v>0</v>
      </c>
      <c r="AL79" s="11" t="s">
        <v>659</v>
      </c>
      <c r="AM79" s="1">
        <v>445434</v>
      </c>
      <c r="AN79" s="1">
        <v>4</v>
      </c>
      <c r="AX79"/>
      <c r="AY79"/>
    </row>
    <row r="80" spans="1:51" x14ac:dyDescent="0.25">
      <c r="A80" t="s">
        <v>352</v>
      </c>
      <c r="B80" t="s">
        <v>254</v>
      </c>
      <c r="C80" t="s">
        <v>606</v>
      </c>
      <c r="D80" t="s">
        <v>387</v>
      </c>
      <c r="E80" s="4">
        <v>51.489130434782609</v>
      </c>
      <c r="F80" s="4">
        <v>172.46467391304347</v>
      </c>
      <c r="G80" s="4">
        <v>0.55978260869565222</v>
      </c>
      <c r="H80" s="11">
        <v>3.2457812721571845E-3</v>
      </c>
      <c r="I80" s="4">
        <v>154.45923913043478</v>
      </c>
      <c r="J80" s="4">
        <v>0.55978260869565222</v>
      </c>
      <c r="K80" s="11">
        <v>3.62414454355131E-3</v>
      </c>
      <c r="L80" s="4">
        <v>23.627717391304348</v>
      </c>
      <c r="M80" s="4">
        <v>0.55978260869565222</v>
      </c>
      <c r="N80" s="11">
        <v>2.3691776883266246E-2</v>
      </c>
      <c r="O80" s="4">
        <v>14.184782608695652</v>
      </c>
      <c r="P80" s="4">
        <v>0.55978260869565222</v>
      </c>
      <c r="Q80" s="9">
        <v>3.9463601532567054E-2</v>
      </c>
      <c r="R80" s="4">
        <v>9.4429347826086953</v>
      </c>
      <c r="S80" s="4">
        <v>0</v>
      </c>
      <c r="T80" s="11">
        <v>0</v>
      </c>
      <c r="U80" s="4">
        <v>0</v>
      </c>
      <c r="V80" s="4">
        <v>0</v>
      </c>
      <c r="W80" s="11" t="s">
        <v>659</v>
      </c>
      <c r="X80" s="4">
        <v>50.730978260869563</v>
      </c>
      <c r="Y80" s="4">
        <v>0</v>
      </c>
      <c r="Z80" s="11">
        <v>0</v>
      </c>
      <c r="AA80" s="4">
        <v>8.5625</v>
      </c>
      <c r="AB80" s="4">
        <v>0</v>
      </c>
      <c r="AC80" s="11">
        <v>0</v>
      </c>
      <c r="AD80" s="4">
        <v>89.543478260869563</v>
      </c>
      <c r="AE80" s="4">
        <v>0</v>
      </c>
      <c r="AF80" s="11">
        <v>0</v>
      </c>
      <c r="AG80" s="4">
        <v>0</v>
      </c>
      <c r="AH80" s="4">
        <v>0</v>
      </c>
      <c r="AI80" s="11" t="s">
        <v>659</v>
      </c>
      <c r="AJ80" s="4">
        <v>0</v>
      </c>
      <c r="AK80" s="4">
        <v>0</v>
      </c>
      <c r="AL80" s="11" t="s">
        <v>659</v>
      </c>
      <c r="AM80" s="1">
        <v>445478</v>
      </c>
      <c r="AN80" s="1">
        <v>4</v>
      </c>
      <c r="AX80"/>
      <c r="AY80"/>
    </row>
    <row r="81" spans="1:51" x14ac:dyDescent="0.25">
      <c r="A81" t="s">
        <v>352</v>
      </c>
      <c r="B81" t="s">
        <v>2</v>
      </c>
      <c r="C81" t="s">
        <v>509</v>
      </c>
      <c r="D81" t="s">
        <v>410</v>
      </c>
      <c r="E81" s="4">
        <v>62.815217391304351</v>
      </c>
      <c r="F81" s="4">
        <v>324.15032608695657</v>
      </c>
      <c r="G81" s="4">
        <v>0</v>
      </c>
      <c r="H81" s="11">
        <v>0</v>
      </c>
      <c r="I81" s="4">
        <v>295.93086956521745</v>
      </c>
      <c r="J81" s="4">
        <v>0</v>
      </c>
      <c r="K81" s="11">
        <v>0</v>
      </c>
      <c r="L81" s="4">
        <v>30.287065217391302</v>
      </c>
      <c r="M81" s="4">
        <v>0</v>
      </c>
      <c r="N81" s="11">
        <v>0</v>
      </c>
      <c r="O81" s="4">
        <v>12.878586956521733</v>
      </c>
      <c r="P81" s="4">
        <v>0</v>
      </c>
      <c r="Q81" s="9">
        <v>0</v>
      </c>
      <c r="R81" s="4">
        <v>11.658152173913045</v>
      </c>
      <c r="S81" s="4">
        <v>0</v>
      </c>
      <c r="T81" s="11">
        <v>0</v>
      </c>
      <c r="U81" s="4">
        <v>5.7503260869565223</v>
      </c>
      <c r="V81" s="4">
        <v>0</v>
      </c>
      <c r="W81" s="11">
        <v>0</v>
      </c>
      <c r="X81" s="4">
        <v>133.45152173913041</v>
      </c>
      <c r="Y81" s="4">
        <v>0</v>
      </c>
      <c r="Z81" s="11">
        <v>0</v>
      </c>
      <c r="AA81" s="4">
        <v>10.810978260869561</v>
      </c>
      <c r="AB81" s="4">
        <v>0</v>
      </c>
      <c r="AC81" s="11">
        <v>0</v>
      </c>
      <c r="AD81" s="4">
        <v>132.60467391304354</v>
      </c>
      <c r="AE81" s="4">
        <v>0</v>
      </c>
      <c r="AF81" s="11">
        <v>0</v>
      </c>
      <c r="AG81" s="4">
        <v>16.996086956521751</v>
      </c>
      <c r="AH81" s="4">
        <v>0</v>
      </c>
      <c r="AI81" s="11">
        <v>0</v>
      </c>
      <c r="AJ81" s="4">
        <v>0</v>
      </c>
      <c r="AK81" s="4">
        <v>0</v>
      </c>
      <c r="AL81" s="11" t="s">
        <v>659</v>
      </c>
      <c r="AM81" s="1">
        <v>445468</v>
      </c>
      <c r="AN81" s="1">
        <v>4</v>
      </c>
      <c r="AX81"/>
      <c r="AY81"/>
    </row>
    <row r="82" spans="1:51" x14ac:dyDescent="0.25">
      <c r="A82" t="s">
        <v>352</v>
      </c>
      <c r="B82" t="s">
        <v>156</v>
      </c>
      <c r="C82" t="s">
        <v>536</v>
      </c>
      <c r="D82" t="s">
        <v>434</v>
      </c>
      <c r="E82" s="4">
        <v>51.021739130434781</v>
      </c>
      <c r="F82" s="4">
        <v>157.98293478260871</v>
      </c>
      <c r="G82" s="4">
        <v>19.10891304347826</v>
      </c>
      <c r="H82" s="11">
        <v>0.12095555174850336</v>
      </c>
      <c r="I82" s="4">
        <v>145.16750000000002</v>
      </c>
      <c r="J82" s="4">
        <v>19.10891304347826</v>
      </c>
      <c r="K82" s="11">
        <v>0.13163354775330743</v>
      </c>
      <c r="L82" s="4">
        <v>27.286739130434789</v>
      </c>
      <c r="M82" s="4">
        <v>0</v>
      </c>
      <c r="N82" s="11">
        <v>0</v>
      </c>
      <c r="O82" s="4">
        <v>15.076847826086963</v>
      </c>
      <c r="P82" s="4">
        <v>0</v>
      </c>
      <c r="Q82" s="9">
        <v>0</v>
      </c>
      <c r="R82" s="4">
        <v>8.1229347826086968</v>
      </c>
      <c r="S82" s="4">
        <v>0</v>
      </c>
      <c r="T82" s="11">
        <v>0</v>
      </c>
      <c r="U82" s="4">
        <v>4.0869565217391308</v>
      </c>
      <c r="V82" s="4">
        <v>0</v>
      </c>
      <c r="W82" s="11">
        <v>0</v>
      </c>
      <c r="X82" s="4">
        <v>41.960108695652181</v>
      </c>
      <c r="Y82" s="4">
        <v>9.6006521739130424</v>
      </c>
      <c r="Z82" s="11">
        <v>0.22880427320980323</v>
      </c>
      <c r="AA82" s="4">
        <v>0.60554347826086963</v>
      </c>
      <c r="AB82" s="4">
        <v>0</v>
      </c>
      <c r="AC82" s="11">
        <v>0</v>
      </c>
      <c r="AD82" s="4">
        <v>79.6408695652174</v>
      </c>
      <c r="AE82" s="4">
        <v>9.508260869565218</v>
      </c>
      <c r="AF82" s="11">
        <v>0.11938921462652996</v>
      </c>
      <c r="AG82" s="4">
        <v>8.4896739130434788</v>
      </c>
      <c r="AH82" s="4">
        <v>0</v>
      </c>
      <c r="AI82" s="11">
        <v>0</v>
      </c>
      <c r="AJ82" s="4">
        <v>0</v>
      </c>
      <c r="AK82" s="4">
        <v>0</v>
      </c>
      <c r="AL82" s="11" t="s">
        <v>659</v>
      </c>
      <c r="AM82" s="1">
        <v>445321</v>
      </c>
      <c r="AN82" s="1">
        <v>4</v>
      </c>
      <c r="AX82"/>
      <c r="AY82"/>
    </row>
    <row r="83" spans="1:51" x14ac:dyDescent="0.25">
      <c r="A83" t="s">
        <v>352</v>
      </c>
      <c r="B83" t="s">
        <v>155</v>
      </c>
      <c r="C83" t="s">
        <v>466</v>
      </c>
      <c r="D83" t="s">
        <v>393</v>
      </c>
      <c r="E83" s="4">
        <v>49</v>
      </c>
      <c r="F83" s="4">
        <v>134.44695652173914</v>
      </c>
      <c r="G83" s="4">
        <v>22.743804347826085</v>
      </c>
      <c r="H83" s="11">
        <v>0.16916563183152883</v>
      </c>
      <c r="I83" s="4">
        <v>127.07054347826087</v>
      </c>
      <c r="J83" s="4">
        <v>22.743804347826085</v>
      </c>
      <c r="K83" s="11">
        <v>0.17898565415136575</v>
      </c>
      <c r="L83" s="4">
        <v>12.728043478260869</v>
      </c>
      <c r="M83" s="4">
        <v>0</v>
      </c>
      <c r="N83" s="11">
        <v>0</v>
      </c>
      <c r="O83" s="4">
        <v>5.3516304347826074</v>
      </c>
      <c r="P83" s="4">
        <v>0</v>
      </c>
      <c r="Q83" s="9">
        <v>0</v>
      </c>
      <c r="R83" s="4">
        <v>2.5068478260869567</v>
      </c>
      <c r="S83" s="4">
        <v>0</v>
      </c>
      <c r="T83" s="11">
        <v>0</v>
      </c>
      <c r="U83" s="4">
        <v>4.8695652173913047</v>
      </c>
      <c r="V83" s="4">
        <v>0</v>
      </c>
      <c r="W83" s="11">
        <v>0</v>
      </c>
      <c r="X83" s="4">
        <v>49.968369565217401</v>
      </c>
      <c r="Y83" s="4">
        <v>11.265000000000001</v>
      </c>
      <c r="Z83" s="11">
        <v>0.22544261695985937</v>
      </c>
      <c r="AA83" s="4">
        <v>0</v>
      </c>
      <c r="AB83" s="4">
        <v>0</v>
      </c>
      <c r="AC83" s="11" t="s">
        <v>659</v>
      </c>
      <c r="AD83" s="4">
        <v>71.750543478260866</v>
      </c>
      <c r="AE83" s="4">
        <v>11.478804347826086</v>
      </c>
      <c r="AF83" s="11">
        <v>0.15998212405602139</v>
      </c>
      <c r="AG83" s="4">
        <v>0</v>
      </c>
      <c r="AH83" s="4">
        <v>0</v>
      </c>
      <c r="AI83" s="11" t="s">
        <v>659</v>
      </c>
      <c r="AJ83" s="4">
        <v>0</v>
      </c>
      <c r="AK83" s="4">
        <v>0</v>
      </c>
      <c r="AL83" s="11" t="s">
        <v>659</v>
      </c>
      <c r="AM83" s="1">
        <v>445320</v>
      </c>
      <c r="AN83" s="1">
        <v>4</v>
      </c>
      <c r="AX83"/>
      <c r="AY83"/>
    </row>
    <row r="84" spans="1:51" x14ac:dyDescent="0.25">
      <c r="A84" t="s">
        <v>352</v>
      </c>
      <c r="B84" t="s">
        <v>154</v>
      </c>
      <c r="C84" t="s">
        <v>505</v>
      </c>
      <c r="D84" t="s">
        <v>361</v>
      </c>
      <c r="E84" s="4">
        <v>59.880434782608695</v>
      </c>
      <c r="F84" s="4">
        <v>184.71510869565216</v>
      </c>
      <c r="G84" s="4">
        <v>30.578913043478256</v>
      </c>
      <c r="H84" s="11">
        <v>0.16554635546278962</v>
      </c>
      <c r="I84" s="4">
        <v>167.02</v>
      </c>
      <c r="J84" s="4">
        <v>30.578913043478256</v>
      </c>
      <c r="K84" s="11">
        <v>0.18308533734569665</v>
      </c>
      <c r="L84" s="4">
        <v>28.898152173913047</v>
      </c>
      <c r="M84" s="4">
        <v>2.9495652173913043</v>
      </c>
      <c r="N84" s="11">
        <v>0.10206760624833089</v>
      </c>
      <c r="O84" s="4">
        <v>22.724239130434785</v>
      </c>
      <c r="P84" s="4">
        <v>2.9495652173913043</v>
      </c>
      <c r="Q84" s="9">
        <v>0.12979819480252361</v>
      </c>
      <c r="R84" s="4">
        <v>0</v>
      </c>
      <c r="S84" s="4">
        <v>0</v>
      </c>
      <c r="T84" s="11" t="s">
        <v>659</v>
      </c>
      <c r="U84" s="4">
        <v>6.1739130434782608</v>
      </c>
      <c r="V84" s="4">
        <v>0</v>
      </c>
      <c r="W84" s="11">
        <v>0</v>
      </c>
      <c r="X84" s="4">
        <v>54.672934782608692</v>
      </c>
      <c r="Y84" s="4">
        <v>13.391521739130432</v>
      </c>
      <c r="Z84" s="11">
        <v>0.24493877624052912</v>
      </c>
      <c r="AA84" s="4">
        <v>11.521195652173915</v>
      </c>
      <c r="AB84" s="4">
        <v>0</v>
      </c>
      <c r="AC84" s="11">
        <v>0</v>
      </c>
      <c r="AD84" s="4">
        <v>88.698695652173924</v>
      </c>
      <c r="AE84" s="4">
        <v>14.23782608695652</v>
      </c>
      <c r="AF84" s="11">
        <v>0.16051900179895784</v>
      </c>
      <c r="AG84" s="4">
        <v>0.9241304347826087</v>
      </c>
      <c r="AH84" s="4">
        <v>0</v>
      </c>
      <c r="AI84" s="11">
        <v>0</v>
      </c>
      <c r="AJ84" s="4">
        <v>0</v>
      </c>
      <c r="AK84" s="4">
        <v>0</v>
      </c>
      <c r="AL84" s="11" t="s">
        <v>659</v>
      </c>
      <c r="AM84" s="1">
        <v>445319</v>
      </c>
      <c r="AN84" s="1">
        <v>4</v>
      </c>
      <c r="AX84"/>
      <c r="AY84"/>
    </row>
    <row r="85" spans="1:51" x14ac:dyDescent="0.25">
      <c r="A85" t="s">
        <v>352</v>
      </c>
      <c r="B85" t="s">
        <v>137</v>
      </c>
      <c r="C85" t="s">
        <v>546</v>
      </c>
      <c r="D85" t="s">
        <v>432</v>
      </c>
      <c r="E85" s="4">
        <v>81.597826086956516</v>
      </c>
      <c r="F85" s="4">
        <v>278.48641304347825</v>
      </c>
      <c r="G85" s="4">
        <v>0</v>
      </c>
      <c r="H85" s="11">
        <v>0</v>
      </c>
      <c r="I85" s="4">
        <v>276.87228260869563</v>
      </c>
      <c r="J85" s="4">
        <v>0</v>
      </c>
      <c r="K85" s="11">
        <v>0</v>
      </c>
      <c r="L85" s="4">
        <v>68.543478260869563</v>
      </c>
      <c r="M85" s="4">
        <v>0</v>
      </c>
      <c r="N85" s="11">
        <v>0</v>
      </c>
      <c r="O85" s="4">
        <v>68.543478260869563</v>
      </c>
      <c r="P85" s="4">
        <v>0</v>
      </c>
      <c r="Q85" s="9">
        <v>0</v>
      </c>
      <c r="R85" s="4">
        <v>0</v>
      </c>
      <c r="S85" s="4">
        <v>0</v>
      </c>
      <c r="T85" s="11" t="s">
        <v>659</v>
      </c>
      <c r="U85" s="4">
        <v>0</v>
      </c>
      <c r="V85" s="4">
        <v>0</v>
      </c>
      <c r="W85" s="11" t="s">
        <v>659</v>
      </c>
      <c r="X85" s="4">
        <v>51.279891304347828</v>
      </c>
      <c r="Y85" s="4">
        <v>0</v>
      </c>
      <c r="Z85" s="11">
        <v>0</v>
      </c>
      <c r="AA85" s="4">
        <v>1.6141304347826086</v>
      </c>
      <c r="AB85" s="4">
        <v>0</v>
      </c>
      <c r="AC85" s="11">
        <v>0</v>
      </c>
      <c r="AD85" s="4">
        <v>157.04891304347825</v>
      </c>
      <c r="AE85" s="4">
        <v>0</v>
      </c>
      <c r="AF85" s="11">
        <v>0</v>
      </c>
      <c r="AG85" s="4">
        <v>0</v>
      </c>
      <c r="AH85" s="4">
        <v>0</v>
      </c>
      <c r="AI85" s="11" t="s">
        <v>659</v>
      </c>
      <c r="AJ85" s="4">
        <v>0</v>
      </c>
      <c r="AK85" s="4">
        <v>0</v>
      </c>
      <c r="AL85" s="11" t="s">
        <v>659</v>
      </c>
      <c r="AM85" s="1">
        <v>445291</v>
      </c>
      <c r="AN85" s="1">
        <v>4</v>
      </c>
      <c r="AX85"/>
      <c r="AY85"/>
    </row>
    <row r="86" spans="1:51" x14ac:dyDescent="0.25">
      <c r="A86" t="s">
        <v>352</v>
      </c>
      <c r="B86" t="s">
        <v>207</v>
      </c>
      <c r="C86" t="s">
        <v>567</v>
      </c>
      <c r="D86" t="s">
        <v>433</v>
      </c>
      <c r="E86" s="4">
        <v>63.510869565217391</v>
      </c>
      <c r="F86" s="4">
        <v>226.05673913043478</v>
      </c>
      <c r="G86" s="4">
        <v>15.806630434782601</v>
      </c>
      <c r="H86" s="11">
        <v>6.992328782404568E-2</v>
      </c>
      <c r="I86" s="4">
        <v>214.27141304347825</v>
      </c>
      <c r="J86" s="4">
        <v>15.806630434782601</v>
      </c>
      <c r="K86" s="11">
        <v>7.3769198654489887E-2</v>
      </c>
      <c r="L86" s="4">
        <v>36.183478260869563</v>
      </c>
      <c r="M86" s="4">
        <v>0.52586956521739137</v>
      </c>
      <c r="N86" s="11">
        <v>1.4533416644637238E-2</v>
      </c>
      <c r="O86" s="4">
        <v>26.294891304347829</v>
      </c>
      <c r="P86" s="4">
        <v>0.52586956521739137</v>
      </c>
      <c r="Q86" s="9">
        <v>1.9998925233451696E-2</v>
      </c>
      <c r="R86" s="4">
        <v>4.7581521739130439</v>
      </c>
      <c r="S86" s="4">
        <v>0</v>
      </c>
      <c r="T86" s="11">
        <v>0</v>
      </c>
      <c r="U86" s="4">
        <v>5.1304347826086953</v>
      </c>
      <c r="V86" s="4">
        <v>0</v>
      </c>
      <c r="W86" s="11">
        <v>0</v>
      </c>
      <c r="X86" s="4">
        <v>49.277173913043477</v>
      </c>
      <c r="Y86" s="4">
        <v>0</v>
      </c>
      <c r="Z86" s="11">
        <v>0</v>
      </c>
      <c r="AA86" s="4">
        <v>1.8967391304347827</v>
      </c>
      <c r="AB86" s="4">
        <v>0</v>
      </c>
      <c r="AC86" s="11">
        <v>0</v>
      </c>
      <c r="AD86" s="4">
        <v>138.69934782608695</v>
      </c>
      <c r="AE86" s="4">
        <v>15.28076086956521</v>
      </c>
      <c r="AF86" s="11">
        <v>0.11017182927727626</v>
      </c>
      <c r="AG86" s="4">
        <v>0</v>
      </c>
      <c r="AH86" s="4">
        <v>0</v>
      </c>
      <c r="AI86" s="11" t="s">
        <v>659</v>
      </c>
      <c r="AJ86" s="4">
        <v>0</v>
      </c>
      <c r="AK86" s="4">
        <v>0</v>
      </c>
      <c r="AL86" s="11" t="s">
        <v>659</v>
      </c>
      <c r="AM86" s="1">
        <v>445422</v>
      </c>
      <c r="AN86" s="1">
        <v>4</v>
      </c>
      <c r="AX86"/>
      <c r="AY86"/>
    </row>
    <row r="87" spans="1:51" x14ac:dyDescent="0.25">
      <c r="A87" t="s">
        <v>352</v>
      </c>
      <c r="B87" t="s">
        <v>135</v>
      </c>
      <c r="C87" t="s">
        <v>6</v>
      </c>
      <c r="D87" t="s">
        <v>379</v>
      </c>
      <c r="E87" s="4">
        <v>71.760869565217391</v>
      </c>
      <c r="F87" s="4">
        <v>201.04641304347825</v>
      </c>
      <c r="G87" s="4">
        <v>0</v>
      </c>
      <c r="H87" s="11">
        <v>0</v>
      </c>
      <c r="I87" s="4">
        <v>181.19130434782608</v>
      </c>
      <c r="J87" s="4">
        <v>0</v>
      </c>
      <c r="K87" s="11">
        <v>0</v>
      </c>
      <c r="L87" s="4">
        <v>39.931086956521739</v>
      </c>
      <c r="M87" s="4">
        <v>0</v>
      </c>
      <c r="N87" s="11">
        <v>0</v>
      </c>
      <c r="O87" s="4">
        <v>24.222499999999997</v>
      </c>
      <c r="P87" s="4">
        <v>0</v>
      </c>
      <c r="Q87" s="9">
        <v>0</v>
      </c>
      <c r="R87" s="4">
        <v>9.9694565217391329</v>
      </c>
      <c r="S87" s="4">
        <v>0</v>
      </c>
      <c r="T87" s="11">
        <v>0</v>
      </c>
      <c r="U87" s="4">
        <v>5.7391304347826084</v>
      </c>
      <c r="V87" s="4">
        <v>0</v>
      </c>
      <c r="W87" s="11">
        <v>0</v>
      </c>
      <c r="X87" s="4">
        <v>50.341739130434782</v>
      </c>
      <c r="Y87" s="4">
        <v>0</v>
      </c>
      <c r="Z87" s="11">
        <v>0</v>
      </c>
      <c r="AA87" s="4">
        <v>4.1465217391304359</v>
      </c>
      <c r="AB87" s="4">
        <v>0</v>
      </c>
      <c r="AC87" s="11">
        <v>0</v>
      </c>
      <c r="AD87" s="4">
        <v>97.645543478260862</v>
      </c>
      <c r="AE87" s="4">
        <v>0</v>
      </c>
      <c r="AF87" s="11">
        <v>0</v>
      </c>
      <c r="AG87" s="4">
        <v>0</v>
      </c>
      <c r="AH87" s="4">
        <v>0</v>
      </c>
      <c r="AI87" s="11" t="s">
        <v>659</v>
      </c>
      <c r="AJ87" s="4">
        <v>8.9815217391304358</v>
      </c>
      <c r="AK87" s="4">
        <v>0</v>
      </c>
      <c r="AL87" s="11" t="s">
        <v>659</v>
      </c>
      <c r="AM87" s="1">
        <v>445286</v>
      </c>
      <c r="AN87" s="1">
        <v>4</v>
      </c>
      <c r="AX87"/>
      <c r="AY87"/>
    </row>
    <row r="88" spans="1:51" x14ac:dyDescent="0.25">
      <c r="A88" t="s">
        <v>352</v>
      </c>
      <c r="B88" t="s">
        <v>108</v>
      </c>
      <c r="C88" t="s">
        <v>6</v>
      </c>
      <c r="D88" t="s">
        <v>379</v>
      </c>
      <c r="E88" s="4">
        <v>108.66304347826087</v>
      </c>
      <c r="F88" s="4">
        <v>356.93293478260864</v>
      </c>
      <c r="G88" s="4">
        <v>10.82663043478261</v>
      </c>
      <c r="H88" s="11">
        <v>3.0332394071106411E-2</v>
      </c>
      <c r="I88" s="4">
        <v>331.30478260869563</v>
      </c>
      <c r="J88" s="4">
        <v>10.82663043478261</v>
      </c>
      <c r="K88" s="11">
        <v>3.2678762888762619E-2</v>
      </c>
      <c r="L88" s="4">
        <v>45.264891304347827</v>
      </c>
      <c r="M88" s="4">
        <v>0</v>
      </c>
      <c r="N88" s="11">
        <v>0</v>
      </c>
      <c r="O88" s="4">
        <v>29.868586956521742</v>
      </c>
      <c r="P88" s="4">
        <v>0</v>
      </c>
      <c r="Q88" s="9">
        <v>0</v>
      </c>
      <c r="R88" s="4">
        <v>9.6517391304347822</v>
      </c>
      <c r="S88" s="4">
        <v>0</v>
      </c>
      <c r="T88" s="11">
        <v>0</v>
      </c>
      <c r="U88" s="4">
        <v>5.7445652173913047</v>
      </c>
      <c r="V88" s="4">
        <v>0</v>
      </c>
      <c r="W88" s="11">
        <v>0</v>
      </c>
      <c r="X88" s="4">
        <v>127.11597826086953</v>
      </c>
      <c r="Y88" s="4">
        <v>3.2518478260869554</v>
      </c>
      <c r="Z88" s="11">
        <v>2.5581739373577876E-2</v>
      </c>
      <c r="AA88" s="4">
        <v>10.231847826086957</v>
      </c>
      <c r="AB88" s="4">
        <v>0</v>
      </c>
      <c r="AC88" s="11">
        <v>0</v>
      </c>
      <c r="AD88" s="4">
        <v>174.32021739130437</v>
      </c>
      <c r="AE88" s="4">
        <v>7.5747826086956538</v>
      </c>
      <c r="AF88" s="11">
        <v>4.3453265043217573E-2</v>
      </c>
      <c r="AG88" s="4">
        <v>0</v>
      </c>
      <c r="AH88" s="4">
        <v>0</v>
      </c>
      <c r="AI88" s="11" t="s">
        <v>659</v>
      </c>
      <c r="AJ88" s="4">
        <v>0</v>
      </c>
      <c r="AK88" s="4">
        <v>0</v>
      </c>
      <c r="AL88" s="11" t="s">
        <v>659</v>
      </c>
      <c r="AM88" s="1">
        <v>445245</v>
      </c>
      <c r="AN88" s="1">
        <v>4</v>
      </c>
      <c r="AX88"/>
      <c r="AY88"/>
    </row>
    <row r="89" spans="1:51" x14ac:dyDescent="0.25">
      <c r="A89" t="s">
        <v>352</v>
      </c>
      <c r="B89" t="s">
        <v>42</v>
      </c>
      <c r="C89" t="s">
        <v>552</v>
      </c>
      <c r="D89" t="s">
        <v>391</v>
      </c>
      <c r="E89" s="4">
        <v>30.576086956521738</v>
      </c>
      <c r="F89" s="4">
        <v>126.9429347826087</v>
      </c>
      <c r="G89" s="4">
        <v>0</v>
      </c>
      <c r="H89" s="11">
        <v>0</v>
      </c>
      <c r="I89" s="4">
        <v>116.42119565217392</v>
      </c>
      <c r="J89" s="4">
        <v>0</v>
      </c>
      <c r="K89" s="11">
        <v>0</v>
      </c>
      <c r="L89" s="4">
        <v>29.929347826086957</v>
      </c>
      <c r="M89" s="4">
        <v>0</v>
      </c>
      <c r="N89" s="11">
        <v>0</v>
      </c>
      <c r="O89" s="4">
        <v>19.407608695652176</v>
      </c>
      <c r="P89" s="4">
        <v>0</v>
      </c>
      <c r="Q89" s="9">
        <v>0</v>
      </c>
      <c r="R89" s="4">
        <v>5.2173913043478262</v>
      </c>
      <c r="S89" s="4">
        <v>0</v>
      </c>
      <c r="T89" s="11">
        <v>0</v>
      </c>
      <c r="U89" s="4">
        <v>5.3043478260869561</v>
      </c>
      <c r="V89" s="4">
        <v>0</v>
      </c>
      <c r="W89" s="11">
        <v>0</v>
      </c>
      <c r="X89" s="4">
        <v>38.483695652173914</v>
      </c>
      <c r="Y89" s="4">
        <v>0</v>
      </c>
      <c r="Z89" s="11">
        <v>0</v>
      </c>
      <c r="AA89" s="4">
        <v>0</v>
      </c>
      <c r="AB89" s="4">
        <v>0</v>
      </c>
      <c r="AC89" s="11" t="s">
        <v>659</v>
      </c>
      <c r="AD89" s="4">
        <v>58.529891304347828</v>
      </c>
      <c r="AE89" s="4">
        <v>0</v>
      </c>
      <c r="AF89" s="11">
        <v>0</v>
      </c>
      <c r="AG89" s="4">
        <v>0</v>
      </c>
      <c r="AH89" s="4">
        <v>0</v>
      </c>
      <c r="AI89" s="11" t="s">
        <v>659</v>
      </c>
      <c r="AJ89" s="4">
        <v>0</v>
      </c>
      <c r="AK89" s="4">
        <v>0</v>
      </c>
      <c r="AL89" s="11" t="s">
        <v>659</v>
      </c>
      <c r="AM89" s="1">
        <v>445129</v>
      </c>
      <c r="AN89" s="1">
        <v>4</v>
      </c>
      <c r="AX89"/>
      <c r="AY89"/>
    </row>
    <row r="90" spans="1:51" x14ac:dyDescent="0.25">
      <c r="A90" t="s">
        <v>352</v>
      </c>
      <c r="B90" t="s">
        <v>159</v>
      </c>
      <c r="C90" t="s">
        <v>498</v>
      </c>
      <c r="D90" t="s">
        <v>402</v>
      </c>
      <c r="E90" s="4">
        <v>16.706521739130434</v>
      </c>
      <c r="F90" s="4">
        <v>123.67663043478262</v>
      </c>
      <c r="G90" s="4">
        <v>0</v>
      </c>
      <c r="H90" s="11">
        <v>0</v>
      </c>
      <c r="I90" s="4">
        <v>103.72010869565217</v>
      </c>
      <c r="J90" s="4">
        <v>0</v>
      </c>
      <c r="K90" s="11">
        <v>0</v>
      </c>
      <c r="L90" s="4">
        <v>73.627717391304358</v>
      </c>
      <c r="M90" s="4">
        <v>0</v>
      </c>
      <c r="N90" s="11">
        <v>0</v>
      </c>
      <c r="O90" s="4">
        <v>53.671195652173914</v>
      </c>
      <c r="P90" s="4">
        <v>0</v>
      </c>
      <c r="Q90" s="9">
        <v>0</v>
      </c>
      <c r="R90" s="4">
        <v>14.565217391304348</v>
      </c>
      <c r="S90" s="4">
        <v>0</v>
      </c>
      <c r="T90" s="11">
        <v>0</v>
      </c>
      <c r="U90" s="4">
        <v>5.3913043478260869</v>
      </c>
      <c r="V90" s="4">
        <v>0</v>
      </c>
      <c r="W90" s="11">
        <v>0</v>
      </c>
      <c r="X90" s="4">
        <v>11.206521739130435</v>
      </c>
      <c r="Y90" s="4">
        <v>0</v>
      </c>
      <c r="Z90" s="11">
        <v>0</v>
      </c>
      <c r="AA90" s="4">
        <v>0</v>
      </c>
      <c r="AB90" s="4">
        <v>0</v>
      </c>
      <c r="AC90" s="11" t="s">
        <v>659</v>
      </c>
      <c r="AD90" s="4">
        <v>38.842391304347828</v>
      </c>
      <c r="AE90" s="4">
        <v>0</v>
      </c>
      <c r="AF90" s="11">
        <v>0</v>
      </c>
      <c r="AG90" s="4">
        <v>0</v>
      </c>
      <c r="AH90" s="4">
        <v>0</v>
      </c>
      <c r="AI90" s="11" t="s">
        <v>659</v>
      </c>
      <c r="AJ90" s="4">
        <v>0</v>
      </c>
      <c r="AK90" s="4">
        <v>0</v>
      </c>
      <c r="AL90" s="11" t="s">
        <v>659</v>
      </c>
      <c r="AM90" s="1">
        <v>445328</v>
      </c>
      <c r="AN90" s="1">
        <v>4</v>
      </c>
      <c r="AX90"/>
      <c r="AY90"/>
    </row>
    <row r="91" spans="1:51" x14ac:dyDescent="0.25">
      <c r="A91" t="s">
        <v>352</v>
      </c>
      <c r="B91" t="s">
        <v>238</v>
      </c>
      <c r="C91" t="s">
        <v>600</v>
      </c>
      <c r="D91" t="s">
        <v>371</v>
      </c>
      <c r="E91" s="4">
        <v>53.510869565217391</v>
      </c>
      <c r="F91" s="4">
        <v>227.42391304347828</v>
      </c>
      <c r="G91" s="4">
        <v>0.38043478260869568</v>
      </c>
      <c r="H91" s="11">
        <v>1.6728002676480427E-3</v>
      </c>
      <c r="I91" s="4">
        <v>201.67934782608697</v>
      </c>
      <c r="J91" s="4">
        <v>0.38043478260869568</v>
      </c>
      <c r="K91" s="11">
        <v>1.8863348513837614E-3</v>
      </c>
      <c r="L91" s="4">
        <v>28.176630434782609</v>
      </c>
      <c r="M91" s="4">
        <v>0</v>
      </c>
      <c r="N91" s="11">
        <v>0</v>
      </c>
      <c r="O91" s="4">
        <v>11.282608695652174</v>
      </c>
      <c r="P91" s="4">
        <v>0</v>
      </c>
      <c r="Q91" s="9">
        <v>0</v>
      </c>
      <c r="R91" s="4">
        <v>10.358695652173912</v>
      </c>
      <c r="S91" s="4">
        <v>0</v>
      </c>
      <c r="T91" s="11">
        <v>0</v>
      </c>
      <c r="U91" s="4">
        <v>6.5353260869565215</v>
      </c>
      <c r="V91" s="4">
        <v>0</v>
      </c>
      <c r="W91" s="11">
        <v>0</v>
      </c>
      <c r="X91" s="4">
        <v>76.611413043478265</v>
      </c>
      <c r="Y91" s="4">
        <v>0.25543478260869568</v>
      </c>
      <c r="Z91" s="11">
        <v>3.3341609619409076E-3</v>
      </c>
      <c r="AA91" s="4">
        <v>8.8505434782608692</v>
      </c>
      <c r="AB91" s="4">
        <v>0</v>
      </c>
      <c r="AC91" s="11">
        <v>0</v>
      </c>
      <c r="AD91" s="4">
        <v>111.12771739130434</v>
      </c>
      <c r="AE91" s="4">
        <v>0.125</v>
      </c>
      <c r="AF91" s="11">
        <v>1.1248318865386968E-3</v>
      </c>
      <c r="AG91" s="4">
        <v>2.6576086956521738</v>
      </c>
      <c r="AH91" s="4">
        <v>0</v>
      </c>
      <c r="AI91" s="11">
        <v>0</v>
      </c>
      <c r="AJ91" s="4">
        <v>0</v>
      </c>
      <c r="AK91" s="4">
        <v>0</v>
      </c>
      <c r="AL91" s="11" t="s">
        <v>659</v>
      </c>
      <c r="AM91" s="1">
        <v>445458</v>
      </c>
      <c r="AN91" s="1">
        <v>4</v>
      </c>
      <c r="AX91"/>
      <c r="AY91"/>
    </row>
    <row r="92" spans="1:51" x14ac:dyDescent="0.25">
      <c r="A92" t="s">
        <v>352</v>
      </c>
      <c r="B92" t="s">
        <v>56</v>
      </c>
      <c r="C92" t="s">
        <v>508</v>
      </c>
      <c r="D92" t="s">
        <v>405</v>
      </c>
      <c r="E92" s="4">
        <v>46.315217391304351</v>
      </c>
      <c r="F92" s="4">
        <v>189.94836956521738</v>
      </c>
      <c r="G92" s="4">
        <v>80.190217391304344</v>
      </c>
      <c r="H92" s="11">
        <v>0.42216849544355589</v>
      </c>
      <c r="I92" s="4">
        <v>168.73913043478262</v>
      </c>
      <c r="J92" s="4">
        <v>80.190217391304344</v>
      </c>
      <c r="K92" s="11">
        <v>0.47523189899510432</v>
      </c>
      <c r="L92" s="4">
        <v>19.570652173913043</v>
      </c>
      <c r="M92" s="4">
        <v>1.388586956521739</v>
      </c>
      <c r="N92" s="11">
        <v>7.0952513190780331E-2</v>
      </c>
      <c r="O92" s="4">
        <v>13.831521739130435</v>
      </c>
      <c r="P92" s="4">
        <v>1.388586956521739</v>
      </c>
      <c r="Q92" s="9">
        <v>0.10039292730844793</v>
      </c>
      <c r="R92" s="4">
        <v>0</v>
      </c>
      <c r="S92" s="4">
        <v>0</v>
      </c>
      <c r="T92" s="11" t="s">
        <v>659</v>
      </c>
      <c r="U92" s="4">
        <v>5.7391304347826084</v>
      </c>
      <c r="V92" s="4">
        <v>0</v>
      </c>
      <c r="W92" s="11">
        <v>0</v>
      </c>
      <c r="X92" s="4">
        <v>46.432065217391305</v>
      </c>
      <c r="Y92" s="4">
        <v>17.923913043478262</v>
      </c>
      <c r="Z92" s="11">
        <v>0.38602446304207877</v>
      </c>
      <c r="AA92" s="4">
        <v>15.470108695652174</v>
      </c>
      <c r="AB92" s="4">
        <v>0</v>
      </c>
      <c r="AC92" s="11">
        <v>0</v>
      </c>
      <c r="AD92" s="4">
        <v>108.47554347826087</v>
      </c>
      <c r="AE92" s="4">
        <v>60.877717391304351</v>
      </c>
      <c r="AF92" s="11">
        <v>0.56121145319271526</v>
      </c>
      <c r="AG92" s="4">
        <v>0</v>
      </c>
      <c r="AH92" s="4">
        <v>0</v>
      </c>
      <c r="AI92" s="11" t="s">
        <v>659</v>
      </c>
      <c r="AJ92" s="4">
        <v>0</v>
      </c>
      <c r="AK92" s="4">
        <v>0</v>
      </c>
      <c r="AL92" s="11" t="s">
        <v>659</v>
      </c>
      <c r="AM92" s="1">
        <v>445146</v>
      </c>
      <c r="AN92" s="1">
        <v>4</v>
      </c>
      <c r="AX92"/>
      <c r="AY92"/>
    </row>
    <row r="93" spans="1:51" x14ac:dyDescent="0.25">
      <c r="A93" t="s">
        <v>352</v>
      </c>
      <c r="B93" t="s">
        <v>74</v>
      </c>
      <c r="C93" t="s">
        <v>526</v>
      </c>
      <c r="D93" t="s">
        <v>414</v>
      </c>
      <c r="E93" s="4">
        <v>149.54347826086956</v>
      </c>
      <c r="F93" s="4">
        <v>525.95652173913049</v>
      </c>
      <c r="G93" s="4">
        <v>216.42119565217394</v>
      </c>
      <c r="H93" s="11">
        <v>0.41148115235182275</v>
      </c>
      <c r="I93" s="4">
        <v>491.06195652173915</v>
      </c>
      <c r="J93" s="4">
        <v>215.04347826086956</v>
      </c>
      <c r="K93" s="11">
        <v>0.4379151661107139</v>
      </c>
      <c r="L93" s="4">
        <v>58.481521739130436</v>
      </c>
      <c r="M93" s="4">
        <v>25.989130434782609</v>
      </c>
      <c r="N93" s="11">
        <v>0.44439901120755348</v>
      </c>
      <c r="O93" s="4">
        <v>45.535326086956523</v>
      </c>
      <c r="P93" s="4">
        <v>25.989130434782609</v>
      </c>
      <c r="Q93" s="9">
        <v>0.57074655367905947</v>
      </c>
      <c r="R93" s="4">
        <v>8.9516304347826079</v>
      </c>
      <c r="S93" s="4">
        <v>0</v>
      </c>
      <c r="T93" s="11">
        <v>0</v>
      </c>
      <c r="U93" s="4">
        <v>3.9945652173913042</v>
      </c>
      <c r="V93" s="4">
        <v>0</v>
      </c>
      <c r="W93" s="11">
        <v>0</v>
      </c>
      <c r="X93" s="4">
        <v>151.8858695652174</v>
      </c>
      <c r="Y93" s="4">
        <v>62.315217391304351</v>
      </c>
      <c r="Z93" s="11">
        <v>0.41027659498336133</v>
      </c>
      <c r="AA93" s="4">
        <v>21.948369565217391</v>
      </c>
      <c r="AB93" s="4">
        <v>1.3777173913043479</v>
      </c>
      <c r="AC93" s="11">
        <v>6.2770830753992826E-2</v>
      </c>
      <c r="AD93" s="4">
        <v>293.64076086956521</v>
      </c>
      <c r="AE93" s="4">
        <v>126.73913043478261</v>
      </c>
      <c r="AF93" s="11">
        <v>0.43161286620926564</v>
      </c>
      <c r="AG93" s="4">
        <v>0</v>
      </c>
      <c r="AH93" s="4">
        <v>0</v>
      </c>
      <c r="AI93" s="11" t="s">
        <v>659</v>
      </c>
      <c r="AJ93" s="4">
        <v>0</v>
      </c>
      <c r="AK93" s="4">
        <v>0</v>
      </c>
      <c r="AL93" s="11" t="s">
        <v>659</v>
      </c>
      <c r="AM93" s="1">
        <v>445183</v>
      </c>
      <c r="AN93" s="1">
        <v>4</v>
      </c>
      <c r="AX93"/>
      <c r="AY93"/>
    </row>
    <row r="94" spans="1:51" x14ac:dyDescent="0.25">
      <c r="A94" t="s">
        <v>352</v>
      </c>
      <c r="B94" t="s">
        <v>222</v>
      </c>
      <c r="C94" t="s">
        <v>596</v>
      </c>
      <c r="D94" t="s">
        <v>377</v>
      </c>
      <c r="E94" s="4">
        <v>75.934782608695656</v>
      </c>
      <c r="F94" s="4">
        <v>210.42358695652172</v>
      </c>
      <c r="G94" s="4">
        <v>0</v>
      </c>
      <c r="H94" s="11">
        <v>0</v>
      </c>
      <c r="I94" s="4">
        <v>195.41304347826082</v>
      </c>
      <c r="J94" s="4">
        <v>0</v>
      </c>
      <c r="K94" s="11">
        <v>0</v>
      </c>
      <c r="L94" s="4">
        <v>23.284456521739127</v>
      </c>
      <c r="M94" s="4">
        <v>0</v>
      </c>
      <c r="N94" s="11">
        <v>0</v>
      </c>
      <c r="O94" s="4">
        <v>8.2739130434782613</v>
      </c>
      <c r="P94" s="4">
        <v>0</v>
      </c>
      <c r="Q94" s="9">
        <v>0</v>
      </c>
      <c r="R94" s="4">
        <v>10.314891304347821</v>
      </c>
      <c r="S94" s="4">
        <v>0</v>
      </c>
      <c r="T94" s="11">
        <v>0</v>
      </c>
      <c r="U94" s="4">
        <v>4.6956521739130439</v>
      </c>
      <c r="V94" s="4">
        <v>0</v>
      </c>
      <c r="W94" s="11">
        <v>0</v>
      </c>
      <c r="X94" s="4">
        <v>84.709782608695633</v>
      </c>
      <c r="Y94" s="4">
        <v>0</v>
      </c>
      <c r="Z94" s="11">
        <v>0</v>
      </c>
      <c r="AA94" s="4">
        <v>0</v>
      </c>
      <c r="AB94" s="4">
        <v>0</v>
      </c>
      <c r="AC94" s="11" t="s">
        <v>659</v>
      </c>
      <c r="AD94" s="4">
        <v>102.42934782608694</v>
      </c>
      <c r="AE94" s="4">
        <v>0</v>
      </c>
      <c r="AF94" s="11">
        <v>0</v>
      </c>
      <c r="AG94" s="4">
        <v>0</v>
      </c>
      <c r="AH94" s="4">
        <v>0</v>
      </c>
      <c r="AI94" s="11" t="s">
        <v>659</v>
      </c>
      <c r="AJ94" s="4">
        <v>0</v>
      </c>
      <c r="AK94" s="4">
        <v>0</v>
      </c>
      <c r="AL94" s="11" t="s">
        <v>659</v>
      </c>
      <c r="AM94" s="1">
        <v>445440</v>
      </c>
      <c r="AN94" s="1">
        <v>4</v>
      </c>
      <c r="AX94"/>
      <c r="AY94"/>
    </row>
    <row r="95" spans="1:51" x14ac:dyDescent="0.25">
      <c r="A95" t="s">
        <v>352</v>
      </c>
      <c r="B95" t="s">
        <v>189</v>
      </c>
      <c r="C95" t="s">
        <v>500</v>
      </c>
      <c r="D95" t="s">
        <v>385</v>
      </c>
      <c r="E95" s="4">
        <v>68.586956521739125</v>
      </c>
      <c r="F95" s="4">
        <v>213.79130434782607</v>
      </c>
      <c r="G95" s="4">
        <v>0</v>
      </c>
      <c r="H95" s="11">
        <v>0</v>
      </c>
      <c r="I95" s="4">
        <v>197.58750000000001</v>
      </c>
      <c r="J95" s="4">
        <v>0</v>
      </c>
      <c r="K95" s="11">
        <v>0</v>
      </c>
      <c r="L95" s="4">
        <v>28.457065217391303</v>
      </c>
      <c r="M95" s="4">
        <v>0</v>
      </c>
      <c r="N95" s="11">
        <v>0</v>
      </c>
      <c r="O95" s="4">
        <v>24.052173913043479</v>
      </c>
      <c r="P95" s="4">
        <v>0</v>
      </c>
      <c r="Q95" s="9">
        <v>0</v>
      </c>
      <c r="R95" s="4">
        <v>0</v>
      </c>
      <c r="S95" s="4">
        <v>0</v>
      </c>
      <c r="T95" s="11" t="s">
        <v>659</v>
      </c>
      <c r="U95" s="4">
        <v>4.4048913043478262</v>
      </c>
      <c r="V95" s="4">
        <v>0</v>
      </c>
      <c r="W95" s="11">
        <v>0</v>
      </c>
      <c r="X95" s="4">
        <v>47.191847826086949</v>
      </c>
      <c r="Y95" s="4">
        <v>0</v>
      </c>
      <c r="Z95" s="11">
        <v>0</v>
      </c>
      <c r="AA95" s="4">
        <v>11.798913043478262</v>
      </c>
      <c r="AB95" s="4">
        <v>0</v>
      </c>
      <c r="AC95" s="11">
        <v>0</v>
      </c>
      <c r="AD95" s="4">
        <v>120.33532608695654</v>
      </c>
      <c r="AE95" s="4">
        <v>0</v>
      </c>
      <c r="AF95" s="11">
        <v>0</v>
      </c>
      <c r="AG95" s="4">
        <v>6.0081521739130439</v>
      </c>
      <c r="AH95" s="4">
        <v>0</v>
      </c>
      <c r="AI95" s="11">
        <v>0</v>
      </c>
      <c r="AJ95" s="4">
        <v>0</v>
      </c>
      <c r="AK95" s="4">
        <v>0</v>
      </c>
      <c r="AL95" s="11" t="s">
        <v>659</v>
      </c>
      <c r="AM95" s="1">
        <v>445388</v>
      </c>
      <c r="AN95" s="1">
        <v>4</v>
      </c>
      <c r="AX95"/>
      <c r="AY95"/>
    </row>
    <row r="96" spans="1:51" x14ac:dyDescent="0.25">
      <c r="A96" t="s">
        <v>352</v>
      </c>
      <c r="B96" t="s">
        <v>68</v>
      </c>
      <c r="C96" t="s">
        <v>475</v>
      </c>
      <c r="D96" t="s">
        <v>423</v>
      </c>
      <c r="E96" s="4">
        <v>75.967391304347828</v>
      </c>
      <c r="F96" s="4">
        <v>238.54869565217388</v>
      </c>
      <c r="G96" s="4">
        <v>29.899239130434786</v>
      </c>
      <c r="H96" s="11">
        <v>0.12533809522073702</v>
      </c>
      <c r="I96" s="4">
        <v>227.49706521739125</v>
      </c>
      <c r="J96" s="4">
        <v>29.899239130434786</v>
      </c>
      <c r="K96" s="11">
        <v>0.1314269223731028</v>
      </c>
      <c r="L96" s="4">
        <v>27.19913043478261</v>
      </c>
      <c r="M96" s="4">
        <v>11.158369565217395</v>
      </c>
      <c r="N96" s="11">
        <v>0.41024729051440273</v>
      </c>
      <c r="O96" s="4">
        <v>21.981739130434786</v>
      </c>
      <c r="P96" s="4">
        <v>11.158369565217395</v>
      </c>
      <c r="Q96" s="9">
        <v>0.50761996123264375</v>
      </c>
      <c r="R96" s="4">
        <v>5.2173913043478262</v>
      </c>
      <c r="S96" s="4">
        <v>0</v>
      </c>
      <c r="T96" s="11">
        <v>0</v>
      </c>
      <c r="U96" s="4">
        <v>0</v>
      </c>
      <c r="V96" s="4">
        <v>0</v>
      </c>
      <c r="W96" s="11" t="s">
        <v>659</v>
      </c>
      <c r="X96" s="4">
        <v>52.776195652173918</v>
      </c>
      <c r="Y96" s="4">
        <v>7.4528260869565228</v>
      </c>
      <c r="Z96" s="11">
        <v>0.14121567488636388</v>
      </c>
      <c r="AA96" s="4">
        <v>5.8342391304347823</v>
      </c>
      <c r="AB96" s="4">
        <v>0</v>
      </c>
      <c r="AC96" s="11">
        <v>0</v>
      </c>
      <c r="AD96" s="4">
        <v>152.73913043478257</v>
      </c>
      <c r="AE96" s="4">
        <v>11.288043478260869</v>
      </c>
      <c r="AF96" s="11">
        <v>7.3904070594933119E-2</v>
      </c>
      <c r="AG96" s="4">
        <v>0</v>
      </c>
      <c r="AH96" s="4">
        <v>0</v>
      </c>
      <c r="AI96" s="11" t="s">
        <v>659</v>
      </c>
      <c r="AJ96" s="4">
        <v>0</v>
      </c>
      <c r="AK96" s="4">
        <v>0</v>
      </c>
      <c r="AL96" s="11" t="s">
        <v>659</v>
      </c>
      <c r="AM96" s="1">
        <v>445170</v>
      </c>
      <c r="AN96" s="1">
        <v>4</v>
      </c>
      <c r="AX96"/>
      <c r="AY96"/>
    </row>
    <row r="97" spans="1:51" x14ac:dyDescent="0.25">
      <c r="A97" t="s">
        <v>352</v>
      </c>
      <c r="B97" t="s">
        <v>278</v>
      </c>
      <c r="C97" t="s">
        <v>460</v>
      </c>
      <c r="D97" t="s">
        <v>406</v>
      </c>
      <c r="E97" s="4">
        <v>43.391304347826086</v>
      </c>
      <c r="F97" s="4">
        <v>224.5327173913044</v>
      </c>
      <c r="G97" s="4">
        <v>0</v>
      </c>
      <c r="H97" s="11">
        <v>0</v>
      </c>
      <c r="I97" s="4">
        <v>215.32206521739135</v>
      </c>
      <c r="J97" s="4">
        <v>0</v>
      </c>
      <c r="K97" s="11">
        <v>0</v>
      </c>
      <c r="L97" s="4">
        <v>49.681739130434771</v>
      </c>
      <c r="M97" s="4">
        <v>0</v>
      </c>
      <c r="N97" s="11">
        <v>0</v>
      </c>
      <c r="O97" s="4">
        <v>40.471086956521724</v>
      </c>
      <c r="P97" s="4">
        <v>0</v>
      </c>
      <c r="Q97" s="9">
        <v>0</v>
      </c>
      <c r="R97" s="4">
        <v>3.9932608695652174</v>
      </c>
      <c r="S97" s="4">
        <v>0</v>
      </c>
      <c r="T97" s="11">
        <v>0</v>
      </c>
      <c r="U97" s="4">
        <v>5.2173913043478262</v>
      </c>
      <c r="V97" s="4">
        <v>0</v>
      </c>
      <c r="W97" s="11">
        <v>0</v>
      </c>
      <c r="X97" s="4">
        <v>75.745000000000033</v>
      </c>
      <c r="Y97" s="4">
        <v>0</v>
      </c>
      <c r="Z97" s="11">
        <v>0</v>
      </c>
      <c r="AA97" s="4">
        <v>0</v>
      </c>
      <c r="AB97" s="4">
        <v>0</v>
      </c>
      <c r="AC97" s="11" t="s">
        <v>659</v>
      </c>
      <c r="AD97" s="4">
        <v>99.105978260869591</v>
      </c>
      <c r="AE97" s="4">
        <v>0</v>
      </c>
      <c r="AF97" s="11">
        <v>0</v>
      </c>
      <c r="AG97" s="4">
        <v>0</v>
      </c>
      <c r="AH97" s="4">
        <v>0</v>
      </c>
      <c r="AI97" s="11" t="s">
        <v>659</v>
      </c>
      <c r="AJ97" s="4">
        <v>0</v>
      </c>
      <c r="AK97" s="4">
        <v>0</v>
      </c>
      <c r="AL97" s="11" t="s">
        <v>659</v>
      </c>
      <c r="AM97" s="1">
        <v>445506</v>
      </c>
      <c r="AN97" s="1">
        <v>4</v>
      </c>
      <c r="AX97"/>
      <c r="AY97"/>
    </row>
    <row r="98" spans="1:51" x14ac:dyDescent="0.25">
      <c r="A98" t="s">
        <v>352</v>
      </c>
      <c r="B98" t="s">
        <v>162</v>
      </c>
      <c r="C98" t="s">
        <v>527</v>
      </c>
      <c r="D98" t="s">
        <v>374</v>
      </c>
      <c r="E98" s="4">
        <v>125.66304347826087</v>
      </c>
      <c r="F98" s="4">
        <v>316.11413043478257</v>
      </c>
      <c r="G98" s="4">
        <v>36.103260869565219</v>
      </c>
      <c r="H98" s="11">
        <v>0.11420957620562196</v>
      </c>
      <c r="I98" s="4">
        <v>291.49565217391296</v>
      </c>
      <c r="J98" s="4">
        <v>36.103260869565219</v>
      </c>
      <c r="K98" s="11">
        <v>0.12385522940158705</v>
      </c>
      <c r="L98" s="4">
        <v>35.932608695652164</v>
      </c>
      <c r="M98" s="4">
        <v>6.7391304347826073E-2</v>
      </c>
      <c r="N98" s="11">
        <v>1.875491560287979E-3</v>
      </c>
      <c r="O98" s="4">
        <v>11.314130434782605</v>
      </c>
      <c r="P98" s="4">
        <v>6.7391304347826073E-2</v>
      </c>
      <c r="Q98" s="9">
        <v>5.956383898549333E-3</v>
      </c>
      <c r="R98" s="4">
        <v>19.911956521739125</v>
      </c>
      <c r="S98" s="4">
        <v>0</v>
      </c>
      <c r="T98" s="11">
        <v>0</v>
      </c>
      <c r="U98" s="4">
        <v>4.7065217391304346</v>
      </c>
      <c r="V98" s="4">
        <v>0</v>
      </c>
      <c r="W98" s="11">
        <v>0</v>
      </c>
      <c r="X98" s="4">
        <v>114.85108695652171</v>
      </c>
      <c r="Y98" s="4">
        <v>6.1858695652173914</v>
      </c>
      <c r="Z98" s="11">
        <v>5.385991312001364E-2</v>
      </c>
      <c r="AA98" s="4">
        <v>0</v>
      </c>
      <c r="AB98" s="4">
        <v>0</v>
      </c>
      <c r="AC98" s="11" t="s">
        <v>659</v>
      </c>
      <c r="AD98" s="4">
        <v>165.33043478260868</v>
      </c>
      <c r="AE98" s="4">
        <v>29.85</v>
      </c>
      <c r="AF98" s="11">
        <v>0.18054752011781416</v>
      </c>
      <c r="AG98" s="4">
        <v>0</v>
      </c>
      <c r="AH98" s="4">
        <v>0</v>
      </c>
      <c r="AI98" s="11" t="s">
        <v>659</v>
      </c>
      <c r="AJ98" s="4">
        <v>0</v>
      </c>
      <c r="AK98" s="4">
        <v>0</v>
      </c>
      <c r="AL98" s="11" t="s">
        <v>659</v>
      </c>
      <c r="AM98" s="1">
        <v>445331</v>
      </c>
      <c r="AN98" s="1">
        <v>4</v>
      </c>
      <c r="AX98"/>
      <c r="AY98"/>
    </row>
    <row r="99" spans="1:51" x14ac:dyDescent="0.25">
      <c r="A99" t="s">
        <v>352</v>
      </c>
      <c r="B99" t="s">
        <v>121</v>
      </c>
      <c r="C99" t="s">
        <v>468</v>
      </c>
      <c r="D99" t="s">
        <v>423</v>
      </c>
      <c r="E99" s="4">
        <v>80.119565217391298</v>
      </c>
      <c r="F99" s="4">
        <v>352.10619565217394</v>
      </c>
      <c r="G99" s="4">
        <v>101.1875</v>
      </c>
      <c r="H99" s="11">
        <v>0.28737778900078625</v>
      </c>
      <c r="I99" s="4">
        <v>326.29076086956525</v>
      </c>
      <c r="J99" s="4">
        <v>101.1875</v>
      </c>
      <c r="K99" s="11">
        <v>0.31011451176348115</v>
      </c>
      <c r="L99" s="4">
        <v>59.76652173913044</v>
      </c>
      <c r="M99" s="4">
        <v>8.1086956521739122</v>
      </c>
      <c r="N99" s="11">
        <v>0.13567287197282174</v>
      </c>
      <c r="O99" s="4">
        <v>33.951086956521742</v>
      </c>
      <c r="P99" s="4">
        <v>8.1086956521739122</v>
      </c>
      <c r="Q99" s="9">
        <v>0.23883464062750115</v>
      </c>
      <c r="R99" s="4">
        <v>20.076304347826088</v>
      </c>
      <c r="S99" s="4">
        <v>0</v>
      </c>
      <c r="T99" s="11">
        <v>0</v>
      </c>
      <c r="U99" s="4">
        <v>5.7391304347826084</v>
      </c>
      <c r="V99" s="4">
        <v>0</v>
      </c>
      <c r="W99" s="11">
        <v>0</v>
      </c>
      <c r="X99" s="4">
        <v>92.861413043478265</v>
      </c>
      <c r="Y99" s="4">
        <v>33.372282608695649</v>
      </c>
      <c r="Z99" s="11">
        <v>0.35937728616158948</v>
      </c>
      <c r="AA99" s="4">
        <v>0</v>
      </c>
      <c r="AB99" s="4">
        <v>0</v>
      </c>
      <c r="AC99" s="11" t="s">
        <v>659</v>
      </c>
      <c r="AD99" s="4">
        <v>199.47826086956522</v>
      </c>
      <c r="AE99" s="4">
        <v>59.706521739130437</v>
      </c>
      <c r="AF99" s="11">
        <v>0.29931342632955538</v>
      </c>
      <c r="AG99" s="4">
        <v>0</v>
      </c>
      <c r="AH99" s="4">
        <v>0</v>
      </c>
      <c r="AI99" s="11" t="s">
        <v>659</v>
      </c>
      <c r="AJ99" s="4">
        <v>0</v>
      </c>
      <c r="AK99" s="4">
        <v>0</v>
      </c>
      <c r="AL99" s="11" t="s">
        <v>659</v>
      </c>
      <c r="AM99" s="1">
        <v>445267</v>
      </c>
      <c r="AN99" s="1">
        <v>4</v>
      </c>
      <c r="AX99"/>
      <c r="AY99"/>
    </row>
    <row r="100" spans="1:51" x14ac:dyDescent="0.25">
      <c r="A100" t="s">
        <v>352</v>
      </c>
      <c r="B100" t="s">
        <v>106</v>
      </c>
      <c r="C100" t="s">
        <v>563</v>
      </c>
      <c r="D100" t="s">
        <v>409</v>
      </c>
      <c r="E100" s="4">
        <v>90.456521739130437</v>
      </c>
      <c r="F100" s="4">
        <v>367.16</v>
      </c>
      <c r="G100" s="4">
        <v>8.1521739130434784E-2</v>
      </c>
      <c r="H100" s="11">
        <v>2.2203328012429126E-4</v>
      </c>
      <c r="I100" s="4">
        <v>338.85782608695655</v>
      </c>
      <c r="J100" s="4">
        <v>0</v>
      </c>
      <c r="K100" s="11">
        <v>0</v>
      </c>
      <c r="L100" s="4">
        <v>51.14119565217392</v>
      </c>
      <c r="M100" s="4">
        <v>0</v>
      </c>
      <c r="N100" s="11">
        <v>0</v>
      </c>
      <c r="O100" s="4">
        <v>40.290652173913053</v>
      </c>
      <c r="P100" s="4">
        <v>0</v>
      </c>
      <c r="Q100" s="9">
        <v>0</v>
      </c>
      <c r="R100" s="4">
        <v>6.3288043478260869</v>
      </c>
      <c r="S100" s="4">
        <v>0</v>
      </c>
      <c r="T100" s="11">
        <v>0</v>
      </c>
      <c r="U100" s="4">
        <v>4.5217391304347823</v>
      </c>
      <c r="V100" s="4">
        <v>0</v>
      </c>
      <c r="W100" s="11">
        <v>0</v>
      </c>
      <c r="X100" s="4">
        <v>85.333695652173915</v>
      </c>
      <c r="Y100" s="4">
        <v>0</v>
      </c>
      <c r="Z100" s="11">
        <v>0</v>
      </c>
      <c r="AA100" s="4">
        <v>17.451630434782608</v>
      </c>
      <c r="AB100" s="4">
        <v>8.1521739130434784E-2</v>
      </c>
      <c r="AC100" s="11">
        <v>4.6712964404721129E-3</v>
      </c>
      <c r="AD100" s="4">
        <v>213.23347826086959</v>
      </c>
      <c r="AE100" s="4">
        <v>0</v>
      </c>
      <c r="AF100" s="11">
        <v>0</v>
      </c>
      <c r="AG100" s="4">
        <v>0</v>
      </c>
      <c r="AH100" s="4">
        <v>0</v>
      </c>
      <c r="AI100" s="11" t="s">
        <v>659</v>
      </c>
      <c r="AJ100" s="4">
        <v>0</v>
      </c>
      <c r="AK100" s="4">
        <v>0</v>
      </c>
      <c r="AL100" s="11" t="s">
        <v>659</v>
      </c>
      <c r="AM100" s="1">
        <v>445242</v>
      </c>
      <c r="AN100" s="1">
        <v>4</v>
      </c>
      <c r="AX100"/>
      <c r="AY100"/>
    </row>
    <row r="101" spans="1:51" x14ac:dyDescent="0.25">
      <c r="A101" t="s">
        <v>352</v>
      </c>
      <c r="B101" t="s">
        <v>239</v>
      </c>
      <c r="C101" t="s">
        <v>601</v>
      </c>
      <c r="D101" t="s">
        <v>399</v>
      </c>
      <c r="E101" s="4">
        <v>32.608695652173914</v>
      </c>
      <c r="F101" s="4">
        <v>126.68315217391307</v>
      </c>
      <c r="G101" s="4">
        <v>0</v>
      </c>
      <c r="H101" s="11">
        <v>0</v>
      </c>
      <c r="I101" s="4">
        <v>116.92304347826089</v>
      </c>
      <c r="J101" s="4">
        <v>0</v>
      </c>
      <c r="K101" s="11">
        <v>0</v>
      </c>
      <c r="L101" s="4">
        <v>23.977608695652176</v>
      </c>
      <c r="M101" s="4">
        <v>0</v>
      </c>
      <c r="N101" s="11">
        <v>0</v>
      </c>
      <c r="O101" s="4">
        <v>19.087065217391306</v>
      </c>
      <c r="P101" s="4">
        <v>0</v>
      </c>
      <c r="Q101" s="9">
        <v>0</v>
      </c>
      <c r="R101" s="4">
        <v>0</v>
      </c>
      <c r="S101" s="4">
        <v>0</v>
      </c>
      <c r="T101" s="11" t="s">
        <v>659</v>
      </c>
      <c r="U101" s="4">
        <v>4.8905434782608692</v>
      </c>
      <c r="V101" s="4">
        <v>0</v>
      </c>
      <c r="W101" s="11">
        <v>0</v>
      </c>
      <c r="X101" s="4">
        <v>20.738478260869567</v>
      </c>
      <c r="Y101" s="4">
        <v>0</v>
      </c>
      <c r="Z101" s="11">
        <v>0</v>
      </c>
      <c r="AA101" s="4">
        <v>4.8695652173913047</v>
      </c>
      <c r="AB101" s="4">
        <v>0</v>
      </c>
      <c r="AC101" s="11">
        <v>0</v>
      </c>
      <c r="AD101" s="4">
        <v>56.612608695652199</v>
      </c>
      <c r="AE101" s="4">
        <v>0</v>
      </c>
      <c r="AF101" s="11">
        <v>0</v>
      </c>
      <c r="AG101" s="4">
        <v>20.484891304347826</v>
      </c>
      <c r="AH101" s="4">
        <v>0</v>
      </c>
      <c r="AI101" s="11">
        <v>0</v>
      </c>
      <c r="AJ101" s="4">
        <v>0</v>
      </c>
      <c r="AK101" s="4">
        <v>0</v>
      </c>
      <c r="AL101" s="11" t="s">
        <v>659</v>
      </c>
      <c r="AM101" s="1">
        <v>445459</v>
      </c>
      <c r="AN101" s="1">
        <v>4</v>
      </c>
      <c r="AX101"/>
      <c r="AY101"/>
    </row>
    <row r="102" spans="1:51" x14ac:dyDescent="0.25">
      <c r="A102" t="s">
        <v>352</v>
      </c>
      <c r="B102" t="s">
        <v>297</v>
      </c>
      <c r="C102" t="s">
        <v>487</v>
      </c>
      <c r="D102" t="s">
        <v>404</v>
      </c>
      <c r="E102" s="4">
        <v>45.163043478260867</v>
      </c>
      <c r="F102" s="4">
        <v>198.06684782608698</v>
      </c>
      <c r="G102" s="4">
        <v>0</v>
      </c>
      <c r="H102" s="11">
        <v>0</v>
      </c>
      <c r="I102" s="4">
        <v>195.0342391304348</v>
      </c>
      <c r="J102" s="4">
        <v>0</v>
      </c>
      <c r="K102" s="11">
        <v>0</v>
      </c>
      <c r="L102" s="4">
        <v>9.0733695652173907</v>
      </c>
      <c r="M102" s="4">
        <v>0</v>
      </c>
      <c r="N102" s="11">
        <v>0</v>
      </c>
      <c r="O102" s="4">
        <v>6.0407608695652177</v>
      </c>
      <c r="P102" s="4">
        <v>0</v>
      </c>
      <c r="Q102" s="9">
        <v>0</v>
      </c>
      <c r="R102" s="4">
        <v>0</v>
      </c>
      <c r="S102" s="4">
        <v>0</v>
      </c>
      <c r="T102" s="11" t="s">
        <v>659</v>
      </c>
      <c r="U102" s="4">
        <v>3.0326086956521738</v>
      </c>
      <c r="V102" s="4">
        <v>0</v>
      </c>
      <c r="W102" s="11">
        <v>0</v>
      </c>
      <c r="X102" s="4">
        <v>51.96141304347826</v>
      </c>
      <c r="Y102" s="4">
        <v>0</v>
      </c>
      <c r="Z102" s="11">
        <v>0</v>
      </c>
      <c r="AA102" s="4">
        <v>0</v>
      </c>
      <c r="AB102" s="4">
        <v>0</v>
      </c>
      <c r="AC102" s="11" t="s">
        <v>659</v>
      </c>
      <c r="AD102" s="4">
        <v>111.91250000000001</v>
      </c>
      <c r="AE102" s="4">
        <v>0</v>
      </c>
      <c r="AF102" s="11">
        <v>0</v>
      </c>
      <c r="AG102" s="4">
        <v>25.119565217391305</v>
      </c>
      <c r="AH102" s="4">
        <v>0</v>
      </c>
      <c r="AI102" s="11">
        <v>0</v>
      </c>
      <c r="AJ102" s="4">
        <v>0</v>
      </c>
      <c r="AK102" s="4">
        <v>0</v>
      </c>
      <c r="AL102" s="11" t="s">
        <v>659</v>
      </c>
      <c r="AM102" s="1">
        <v>445527</v>
      </c>
      <c r="AN102" s="1">
        <v>4</v>
      </c>
      <c r="AX102"/>
      <c r="AY102"/>
    </row>
    <row r="103" spans="1:51" x14ac:dyDescent="0.25">
      <c r="A103" t="s">
        <v>352</v>
      </c>
      <c r="B103" t="s">
        <v>179</v>
      </c>
      <c r="C103" t="s">
        <v>487</v>
      </c>
      <c r="D103" t="s">
        <v>404</v>
      </c>
      <c r="E103" s="4">
        <v>36.293478260869563</v>
      </c>
      <c r="F103" s="4">
        <v>164.58010869565217</v>
      </c>
      <c r="G103" s="4">
        <v>0</v>
      </c>
      <c r="H103" s="11">
        <v>0</v>
      </c>
      <c r="I103" s="4">
        <v>148.76902173913044</v>
      </c>
      <c r="J103" s="4">
        <v>0</v>
      </c>
      <c r="K103" s="11">
        <v>0</v>
      </c>
      <c r="L103" s="4">
        <v>24.413043478260867</v>
      </c>
      <c r="M103" s="4">
        <v>0</v>
      </c>
      <c r="N103" s="11">
        <v>0</v>
      </c>
      <c r="O103" s="4">
        <v>14.168478260869565</v>
      </c>
      <c r="P103" s="4">
        <v>0</v>
      </c>
      <c r="Q103" s="9">
        <v>0</v>
      </c>
      <c r="R103" s="4">
        <v>4.8940217391304346</v>
      </c>
      <c r="S103" s="4">
        <v>0</v>
      </c>
      <c r="T103" s="11">
        <v>0</v>
      </c>
      <c r="U103" s="4">
        <v>5.3505434782608692</v>
      </c>
      <c r="V103" s="4">
        <v>0</v>
      </c>
      <c r="W103" s="11">
        <v>0</v>
      </c>
      <c r="X103" s="4">
        <v>60.921195652173914</v>
      </c>
      <c r="Y103" s="4">
        <v>0</v>
      </c>
      <c r="Z103" s="11">
        <v>0</v>
      </c>
      <c r="AA103" s="4">
        <v>5.5665217391304349</v>
      </c>
      <c r="AB103" s="4">
        <v>0</v>
      </c>
      <c r="AC103" s="11">
        <v>0</v>
      </c>
      <c r="AD103" s="4">
        <v>50.524456521739133</v>
      </c>
      <c r="AE103" s="4">
        <v>0</v>
      </c>
      <c r="AF103" s="11">
        <v>0</v>
      </c>
      <c r="AG103" s="4">
        <v>23.154891304347824</v>
      </c>
      <c r="AH103" s="4">
        <v>0</v>
      </c>
      <c r="AI103" s="11">
        <v>0</v>
      </c>
      <c r="AJ103" s="4">
        <v>0</v>
      </c>
      <c r="AK103" s="4">
        <v>0</v>
      </c>
      <c r="AL103" s="11" t="s">
        <v>659</v>
      </c>
      <c r="AM103" s="1">
        <v>445372</v>
      </c>
      <c r="AN103" s="1">
        <v>4</v>
      </c>
      <c r="AX103"/>
      <c r="AY103"/>
    </row>
    <row r="104" spans="1:51" x14ac:dyDescent="0.25">
      <c r="A104" t="s">
        <v>352</v>
      </c>
      <c r="B104" t="s">
        <v>307</v>
      </c>
      <c r="C104" t="s">
        <v>487</v>
      </c>
      <c r="D104" t="s">
        <v>404</v>
      </c>
      <c r="E104" s="4">
        <v>28.163043478260871</v>
      </c>
      <c r="F104" s="4">
        <v>93.313478260869573</v>
      </c>
      <c r="G104" s="4">
        <v>0</v>
      </c>
      <c r="H104" s="11">
        <v>0</v>
      </c>
      <c r="I104" s="4">
        <v>83.620543478260871</v>
      </c>
      <c r="J104" s="4">
        <v>0</v>
      </c>
      <c r="K104" s="11">
        <v>0</v>
      </c>
      <c r="L104" s="4">
        <v>3.9211956521739131</v>
      </c>
      <c r="M104" s="4">
        <v>0</v>
      </c>
      <c r="N104" s="11">
        <v>0</v>
      </c>
      <c r="O104" s="4">
        <v>1.8777173913043479</v>
      </c>
      <c r="P104" s="4">
        <v>0</v>
      </c>
      <c r="Q104" s="9">
        <v>0</v>
      </c>
      <c r="R104" s="4">
        <v>2.0434782608695654</v>
      </c>
      <c r="S104" s="4">
        <v>0</v>
      </c>
      <c r="T104" s="11">
        <v>0</v>
      </c>
      <c r="U104" s="4">
        <v>0</v>
      </c>
      <c r="V104" s="4">
        <v>0</v>
      </c>
      <c r="W104" s="11" t="s">
        <v>659</v>
      </c>
      <c r="X104" s="4">
        <v>19.744565217391305</v>
      </c>
      <c r="Y104" s="4">
        <v>0</v>
      </c>
      <c r="Z104" s="11">
        <v>0</v>
      </c>
      <c r="AA104" s="4">
        <v>7.6494565217391308</v>
      </c>
      <c r="AB104" s="4">
        <v>0</v>
      </c>
      <c r="AC104" s="11">
        <v>0</v>
      </c>
      <c r="AD104" s="4">
        <v>61.998260869565222</v>
      </c>
      <c r="AE104" s="4">
        <v>0</v>
      </c>
      <c r="AF104" s="11">
        <v>0</v>
      </c>
      <c r="AG104" s="4">
        <v>0</v>
      </c>
      <c r="AH104" s="4">
        <v>0</v>
      </c>
      <c r="AI104" s="11" t="s">
        <v>659</v>
      </c>
      <c r="AJ104" s="4">
        <v>0</v>
      </c>
      <c r="AK104" s="4">
        <v>0</v>
      </c>
      <c r="AL104" s="11" t="s">
        <v>659</v>
      </c>
      <c r="AM104" s="7">
        <v>4.4000000000000001E+167</v>
      </c>
      <c r="AN104" s="1">
        <v>4</v>
      </c>
      <c r="AX104"/>
      <c r="AY104"/>
    </row>
    <row r="105" spans="1:51" x14ac:dyDescent="0.25">
      <c r="A105" t="s">
        <v>352</v>
      </c>
      <c r="B105" t="s">
        <v>114</v>
      </c>
      <c r="C105" t="s">
        <v>540</v>
      </c>
      <c r="D105" t="s">
        <v>444</v>
      </c>
      <c r="E105" s="4">
        <v>47.184782608695649</v>
      </c>
      <c r="F105" s="4">
        <v>117.45380434782609</v>
      </c>
      <c r="G105" s="4">
        <v>0</v>
      </c>
      <c r="H105" s="11">
        <v>0</v>
      </c>
      <c r="I105" s="4">
        <v>111.49456521739131</v>
      </c>
      <c r="J105" s="4">
        <v>0</v>
      </c>
      <c r="K105" s="11">
        <v>0</v>
      </c>
      <c r="L105" s="4">
        <v>19.730978260869566</v>
      </c>
      <c r="M105" s="4">
        <v>0</v>
      </c>
      <c r="N105" s="11">
        <v>0</v>
      </c>
      <c r="O105" s="4">
        <v>18.861413043478262</v>
      </c>
      <c r="P105" s="4">
        <v>0</v>
      </c>
      <c r="Q105" s="9">
        <v>0</v>
      </c>
      <c r="R105" s="4">
        <v>0</v>
      </c>
      <c r="S105" s="4">
        <v>0</v>
      </c>
      <c r="T105" s="11" t="s">
        <v>659</v>
      </c>
      <c r="U105" s="4">
        <v>0.86956521739130432</v>
      </c>
      <c r="V105" s="4">
        <v>0</v>
      </c>
      <c r="W105" s="11">
        <v>0</v>
      </c>
      <c r="X105" s="4">
        <v>38.369565217391305</v>
      </c>
      <c r="Y105" s="4">
        <v>0</v>
      </c>
      <c r="Z105" s="11">
        <v>0</v>
      </c>
      <c r="AA105" s="4">
        <v>5.0896739130434785</v>
      </c>
      <c r="AB105" s="4">
        <v>0</v>
      </c>
      <c r="AC105" s="11">
        <v>0</v>
      </c>
      <c r="AD105" s="4">
        <v>54.263586956521742</v>
      </c>
      <c r="AE105" s="4">
        <v>0</v>
      </c>
      <c r="AF105" s="11">
        <v>0</v>
      </c>
      <c r="AG105" s="4">
        <v>0</v>
      </c>
      <c r="AH105" s="4">
        <v>0</v>
      </c>
      <c r="AI105" s="11" t="s">
        <v>659</v>
      </c>
      <c r="AJ105" s="4">
        <v>0</v>
      </c>
      <c r="AK105" s="4">
        <v>0</v>
      </c>
      <c r="AL105" s="11" t="s">
        <v>659</v>
      </c>
      <c r="AM105" s="1">
        <v>445256</v>
      </c>
      <c r="AN105" s="1">
        <v>4</v>
      </c>
      <c r="AX105"/>
      <c r="AY105"/>
    </row>
    <row r="106" spans="1:51" x14ac:dyDescent="0.25">
      <c r="A106" t="s">
        <v>352</v>
      </c>
      <c r="B106" t="s">
        <v>30</v>
      </c>
      <c r="C106" t="s">
        <v>543</v>
      </c>
      <c r="D106" t="s">
        <v>396</v>
      </c>
      <c r="E106" s="4">
        <v>339.60869565217394</v>
      </c>
      <c r="F106" s="4">
        <v>1123.9847826086955</v>
      </c>
      <c r="G106" s="4">
        <v>115.52489130434786</v>
      </c>
      <c r="H106" s="11">
        <v>0.1027815439246625</v>
      </c>
      <c r="I106" s="4">
        <v>1085.7266304347825</v>
      </c>
      <c r="J106" s="4">
        <v>115.52489130434786</v>
      </c>
      <c r="K106" s="11">
        <v>0.10640329532866442</v>
      </c>
      <c r="L106" s="4">
        <v>121.27076086956522</v>
      </c>
      <c r="M106" s="4">
        <v>0.28706521739130436</v>
      </c>
      <c r="N106" s="11">
        <v>2.3671428737885311E-3</v>
      </c>
      <c r="O106" s="4">
        <v>92.270760869565223</v>
      </c>
      <c r="P106" s="4">
        <v>0.28706521739130436</v>
      </c>
      <c r="Q106" s="9">
        <v>3.1111179173769071E-3</v>
      </c>
      <c r="R106" s="4">
        <v>23.565217391304348</v>
      </c>
      <c r="S106" s="4">
        <v>0</v>
      </c>
      <c r="T106" s="11">
        <v>0</v>
      </c>
      <c r="U106" s="4">
        <v>5.4347826086956523</v>
      </c>
      <c r="V106" s="4">
        <v>0</v>
      </c>
      <c r="W106" s="11">
        <v>0</v>
      </c>
      <c r="X106" s="4">
        <v>376.73326086956519</v>
      </c>
      <c r="Y106" s="4">
        <v>23.990978260869561</v>
      </c>
      <c r="Z106" s="11">
        <v>6.368160381033057E-2</v>
      </c>
      <c r="AA106" s="4">
        <v>9.258152173913043</v>
      </c>
      <c r="AB106" s="4">
        <v>0</v>
      </c>
      <c r="AC106" s="11">
        <v>0</v>
      </c>
      <c r="AD106" s="4">
        <v>604.6030434782607</v>
      </c>
      <c r="AE106" s="4">
        <v>91.246847826086992</v>
      </c>
      <c r="AF106" s="11">
        <v>0.15092025885471397</v>
      </c>
      <c r="AG106" s="4">
        <v>12.119565217391305</v>
      </c>
      <c r="AH106" s="4">
        <v>0</v>
      </c>
      <c r="AI106" s="11">
        <v>0</v>
      </c>
      <c r="AJ106" s="4">
        <v>0</v>
      </c>
      <c r="AK106" s="4">
        <v>0</v>
      </c>
      <c r="AL106" s="11" t="s">
        <v>659</v>
      </c>
      <c r="AM106" s="1">
        <v>445111</v>
      </c>
      <c r="AN106" s="1">
        <v>4</v>
      </c>
      <c r="AX106"/>
      <c r="AY106"/>
    </row>
    <row r="107" spans="1:51" x14ac:dyDescent="0.25">
      <c r="A107" t="s">
        <v>352</v>
      </c>
      <c r="B107" t="s">
        <v>248</v>
      </c>
      <c r="C107" t="s">
        <v>517</v>
      </c>
      <c r="D107" t="s">
        <v>428</v>
      </c>
      <c r="E107" s="4">
        <v>75.141304347826093</v>
      </c>
      <c r="F107" s="4">
        <v>308.33760869565214</v>
      </c>
      <c r="G107" s="4">
        <v>49.122282608695656</v>
      </c>
      <c r="H107" s="11">
        <v>0.15931330211872505</v>
      </c>
      <c r="I107" s="4">
        <v>280.17728260869563</v>
      </c>
      <c r="J107" s="4">
        <v>49.122282608695656</v>
      </c>
      <c r="K107" s="11">
        <v>0.17532571574441805</v>
      </c>
      <c r="L107" s="4">
        <v>25.777173913043477</v>
      </c>
      <c r="M107" s="4">
        <v>1.3668478260869565</v>
      </c>
      <c r="N107" s="11">
        <v>5.3025511279780731E-2</v>
      </c>
      <c r="O107" s="4">
        <v>10.413043478260869</v>
      </c>
      <c r="P107" s="4">
        <v>1.3668478260869565</v>
      </c>
      <c r="Q107" s="9">
        <v>0.13126304801670147</v>
      </c>
      <c r="R107" s="4">
        <v>10.089673913043478</v>
      </c>
      <c r="S107" s="4">
        <v>0</v>
      </c>
      <c r="T107" s="11">
        <v>0</v>
      </c>
      <c r="U107" s="4">
        <v>5.2744565217391308</v>
      </c>
      <c r="V107" s="4">
        <v>0</v>
      </c>
      <c r="W107" s="11">
        <v>0</v>
      </c>
      <c r="X107" s="4">
        <v>87.016304347826093</v>
      </c>
      <c r="Y107" s="4">
        <v>3.3559782608695654</v>
      </c>
      <c r="Z107" s="11">
        <v>3.8567235025919681E-2</v>
      </c>
      <c r="AA107" s="4">
        <v>12.796195652173912</v>
      </c>
      <c r="AB107" s="4">
        <v>0</v>
      </c>
      <c r="AC107" s="11">
        <v>0</v>
      </c>
      <c r="AD107" s="4">
        <v>170.38652173913042</v>
      </c>
      <c r="AE107" s="4">
        <v>44.399456521739133</v>
      </c>
      <c r="AF107" s="11">
        <v>0.26058080221695434</v>
      </c>
      <c r="AG107" s="4">
        <v>12.361413043478262</v>
      </c>
      <c r="AH107" s="4">
        <v>0</v>
      </c>
      <c r="AI107" s="11">
        <v>0</v>
      </c>
      <c r="AJ107" s="4">
        <v>0</v>
      </c>
      <c r="AK107" s="4">
        <v>0</v>
      </c>
      <c r="AL107" s="11" t="s">
        <v>659</v>
      </c>
      <c r="AM107" s="1">
        <v>445471</v>
      </c>
      <c r="AN107" s="1">
        <v>4</v>
      </c>
      <c r="AX107"/>
      <c r="AY107"/>
    </row>
    <row r="108" spans="1:51" x14ac:dyDescent="0.25">
      <c r="A108" t="s">
        <v>352</v>
      </c>
      <c r="B108" t="s">
        <v>95</v>
      </c>
      <c r="C108" t="s">
        <v>469</v>
      </c>
      <c r="D108" t="s">
        <v>382</v>
      </c>
      <c r="E108" s="4">
        <v>65.913043478260875</v>
      </c>
      <c r="F108" s="4">
        <v>264.27282608695651</v>
      </c>
      <c r="G108" s="4">
        <v>0</v>
      </c>
      <c r="H108" s="11">
        <v>0</v>
      </c>
      <c r="I108" s="4">
        <v>235.26826086956524</v>
      </c>
      <c r="J108" s="4">
        <v>0</v>
      </c>
      <c r="K108" s="11">
        <v>0</v>
      </c>
      <c r="L108" s="4">
        <v>33.752934782608705</v>
      </c>
      <c r="M108" s="4">
        <v>0</v>
      </c>
      <c r="N108" s="11">
        <v>0</v>
      </c>
      <c r="O108" s="4">
        <v>9.8527173913043526</v>
      </c>
      <c r="P108" s="4">
        <v>0</v>
      </c>
      <c r="Q108" s="9">
        <v>0</v>
      </c>
      <c r="R108" s="4">
        <v>19.4654347826087</v>
      </c>
      <c r="S108" s="4">
        <v>0</v>
      </c>
      <c r="T108" s="11">
        <v>0</v>
      </c>
      <c r="U108" s="4">
        <v>4.4347826086956523</v>
      </c>
      <c r="V108" s="4">
        <v>0</v>
      </c>
      <c r="W108" s="11">
        <v>0</v>
      </c>
      <c r="X108" s="4">
        <v>86.142500000000013</v>
      </c>
      <c r="Y108" s="4">
        <v>0</v>
      </c>
      <c r="Z108" s="11">
        <v>0</v>
      </c>
      <c r="AA108" s="4">
        <v>5.1043478260869559</v>
      </c>
      <c r="AB108" s="4">
        <v>0</v>
      </c>
      <c r="AC108" s="11">
        <v>0</v>
      </c>
      <c r="AD108" s="4">
        <v>119.68336956521738</v>
      </c>
      <c r="AE108" s="4">
        <v>0</v>
      </c>
      <c r="AF108" s="11">
        <v>0</v>
      </c>
      <c r="AG108" s="4">
        <v>19.589673913043487</v>
      </c>
      <c r="AH108" s="4">
        <v>0</v>
      </c>
      <c r="AI108" s="11">
        <v>0</v>
      </c>
      <c r="AJ108" s="4">
        <v>0</v>
      </c>
      <c r="AK108" s="4">
        <v>0</v>
      </c>
      <c r="AL108" s="11" t="s">
        <v>659</v>
      </c>
      <c r="AM108" s="1">
        <v>445224</v>
      </c>
      <c r="AN108" s="1">
        <v>4</v>
      </c>
      <c r="AX108"/>
      <c r="AY108"/>
    </row>
    <row r="109" spans="1:51" x14ac:dyDescent="0.25">
      <c r="A109" t="s">
        <v>352</v>
      </c>
      <c r="B109" t="s">
        <v>87</v>
      </c>
      <c r="C109" t="s">
        <v>510</v>
      </c>
      <c r="D109" t="s">
        <v>439</v>
      </c>
      <c r="E109" s="4">
        <v>119.08695652173913</v>
      </c>
      <c r="F109" s="4">
        <v>375.05054347826092</v>
      </c>
      <c r="G109" s="4">
        <v>0</v>
      </c>
      <c r="H109" s="11">
        <v>0</v>
      </c>
      <c r="I109" s="4">
        <v>342.94630434782613</v>
      </c>
      <c r="J109" s="4">
        <v>0</v>
      </c>
      <c r="K109" s="11">
        <v>0</v>
      </c>
      <c r="L109" s="4">
        <v>63.341521739130435</v>
      </c>
      <c r="M109" s="4">
        <v>0</v>
      </c>
      <c r="N109" s="11">
        <v>0</v>
      </c>
      <c r="O109" s="4">
        <v>36.443695652173908</v>
      </c>
      <c r="P109" s="4">
        <v>0</v>
      </c>
      <c r="Q109" s="9">
        <v>0</v>
      </c>
      <c r="R109" s="4">
        <v>22.115217391304355</v>
      </c>
      <c r="S109" s="4">
        <v>0</v>
      </c>
      <c r="T109" s="11">
        <v>0</v>
      </c>
      <c r="U109" s="4">
        <v>4.7826086956521738</v>
      </c>
      <c r="V109" s="4">
        <v>0</v>
      </c>
      <c r="W109" s="11">
        <v>0</v>
      </c>
      <c r="X109" s="4">
        <v>134.96652173913043</v>
      </c>
      <c r="Y109" s="4">
        <v>0</v>
      </c>
      <c r="Z109" s="11">
        <v>0</v>
      </c>
      <c r="AA109" s="4">
        <v>5.2064130434782605</v>
      </c>
      <c r="AB109" s="4">
        <v>0</v>
      </c>
      <c r="AC109" s="11">
        <v>0</v>
      </c>
      <c r="AD109" s="4">
        <v>171.53608695652179</v>
      </c>
      <c r="AE109" s="4">
        <v>0</v>
      </c>
      <c r="AF109" s="11">
        <v>0</v>
      </c>
      <c r="AG109" s="4">
        <v>0</v>
      </c>
      <c r="AH109" s="4">
        <v>0</v>
      </c>
      <c r="AI109" s="11" t="s">
        <v>659</v>
      </c>
      <c r="AJ109" s="4">
        <v>0</v>
      </c>
      <c r="AK109" s="4">
        <v>0</v>
      </c>
      <c r="AL109" s="11" t="s">
        <v>659</v>
      </c>
      <c r="AM109" s="1">
        <v>445215</v>
      </c>
      <c r="AN109" s="1">
        <v>4</v>
      </c>
      <c r="AX109"/>
      <c r="AY109"/>
    </row>
    <row r="110" spans="1:51" x14ac:dyDescent="0.25">
      <c r="A110" t="s">
        <v>352</v>
      </c>
      <c r="B110" t="s">
        <v>250</v>
      </c>
      <c r="C110" t="s">
        <v>557</v>
      </c>
      <c r="D110" t="s">
        <v>418</v>
      </c>
      <c r="E110" s="4">
        <v>54.576086956521742</v>
      </c>
      <c r="F110" s="4">
        <v>230.7542391304348</v>
      </c>
      <c r="G110" s="4">
        <v>0.90489130434782616</v>
      </c>
      <c r="H110" s="11">
        <v>3.9214504043686609E-3</v>
      </c>
      <c r="I110" s="4">
        <v>198.45532608695652</v>
      </c>
      <c r="J110" s="4">
        <v>0.12228260869565218</v>
      </c>
      <c r="K110" s="11">
        <v>6.1617196729742596E-4</v>
      </c>
      <c r="L110" s="4">
        <v>41.931086956521732</v>
      </c>
      <c r="M110" s="4">
        <v>0.82880434782608703</v>
      </c>
      <c r="N110" s="11">
        <v>1.9765868428010768E-2</v>
      </c>
      <c r="O110" s="4">
        <v>23.47945652173912</v>
      </c>
      <c r="P110" s="4">
        <v>4.619565217391304E-2</v>
      </c>
      <c r="Q110" s="9">
        <v>1.9674923962205637E-3</v>
      </c>
      <c r="R110" s="4">
        <v>13.929891304347828</v>
      </c>
      <c r="S110" s="4">
        <v>0.78260869565217395</v>
      </c>
      <c r="T110" s="11">
        <v>5.6181967149155312E-2</v>
      </c>
      <c r="U110" s="4">
        <v>4.5217391304347823</v>
      </c>
      <c r="V110" s="4">
        <v>0</v>
      </c>
      <c r="W110" s="11">
        <v>0</v>
      </c>
      <c r="X110" s="4">
        <v>51.448043478260871</v>
      </c>
      <c r="Y110" s="4">
        <v>0</v>
      </c>
      <c r="Z110" s="11">
        <v>0</v>
      </c>
      <c r="AA110" s="4">
        <v>13.847282608695656</v>
      </c>
      <c r="AB110" s="4">
        <v>0</v>
      </c>
      <c r="AC110" s="11">
        <v>0</v>
      </c>
      <c r="AD110" s="4">
        <v>123.52782608695654</v>
      </c>
      <c r="AE110" s="4">
        <v>7.6086956521739135E-2</v>
      </c>
      <c r="AF110" s="11">
        <v>6.1594993558923528E-4</v>
      </c>
      <c r="AG110" s="4">
        <v>0</v>
      </c>
      <c r="AH110" s="4">
        <v>0</v>
      </c>
      <c r="AI110" s="11" t="s">
        <v>659</v>
      </c>
      <c r="AJ110" s="4">
        <v>0</v>
      </c>
      <c r="AK110" s="4">
        <v>0</v>
      </c>
      <c r="AL110" s="11" t="s">
        <v>659</v>
      </c>
      <c r="AM110" s="1">
        <v>445474</v>
      </c>
      <c r="AN110" s="1">
        <v>4</v>
      </c>
      <c r="AX110"/>
      <c r="AY110"/>
    </row>
    <row r="111" spans="1:51" x14ac:dyDescent="0.25">
      <c r="A111" t="s">
        <v>352</v>
      </c>
      <c r="B111" t="s">
        <v>308</v>
      </c>
      <c r="C111" t="s">
        <v>497</v>
      </c>
      <c r="D111" t="s">
        <v>419</v>
      </c>
      <c r="E111" s="4">
        <v>23.434782608695652</v>
      </c>
      <c r="F111" s="4">
        <v>99.845652173913038</v>
      </c>
      <c r="G111" s="4">
        <v>16.484782608695649</v>
      </c>
      <c r="H111" s="11">
        <v>0.16510265845108754</v>
      </c>
      <c r="I111" s="4">
        <v>90.368695652173898</v>
      </c>
      <c r="J111" s="4">
        <v>16.484782608695649</v>
      </c>
      <c r="K111" s="11">
        <v>0.18241695854663023</v>
      </c>
      <c r="L111" s="4">
        <v>14.920652173913039</v>
      </c>
      <c r="M111" s="4">
        <v>0</v>
      </c>
      <c r="N111" s="11">
        <v>0</v>
      </c>
      <c r="O111" s="4">
        <v>10.051086956521734</v>
      </c>
      <c r="P111" s="4">
        <v>0</v>
      </c>
      <c r="Q111" s="9">
        <v>0</v>
      </c>
      <c r="R111" s="4">
        <v>0</v>
      </c>
      <c r="S111" s="4">
        <v>0</v>
      </c>
      <c r="T111" s="11" t="s">
        <v>659</v>
      </c>
      <c r="U111" s="4">
        <v>4.8695652173913047</v>
      </c>
      <c r="V111" s="4">
        <v>0</v>
      </c>
      <c r="W111" s="11">
        <v>0</v>
      </c>
      <c r="X111" s="4">
        <v>27.752282608695651</v>
      </c>
      <c r="Y111" s="4">
        <v>0</v>
      </c>
      <c r="Z111" s="11">
        <v>0</v>
      </c>
      <c r="AA111" s="4">
        <v>4.6073913043478276</v>
      </c>
      <c r="AB111" s="4">
        <v>0</v>
      </c>
      <c r="AC111" s="11">
        <v>0</v>
      </c>
      <c r="AD111" s="4">
        <v>52.565326086956517</v>
      </c>
      <c r="AE111" s="4">
        <v>16.484782608695649</v>
      </c>
      <c r="AF111" s="11">
        <v>0.31360563770546379</v>
      </c>
      <c r="AG111" s="4">
        <v>0</v>
      </c>
      <c r="AH111" s="4">
        <v>0</v>
      </c>
      <c r="AI111" s="11" t="s">
        <v>659</v>
      </c>
      <c r="AJ111" s="4">
        <v>0</v>
      </c>
      <c r="AK111" s="4">
        <v>0</v>
      </c>
      <c r="AL111" s="11" t="s">
        <v>659</v>
      </c>
      <c r="AM111" s="7">
        <v>4.4000000000000001E+176</v>
      </c>
      <c r="AN111" s="1">
        <v>4</v>
      </c>
      <c r="AX111"/>
      <c r="AY111"/>
    </row>
    <row r="112" spans="1:51" x14ac:dyDescent="0.25">
      <c r="A112" t="s">
        <v>352</v>
      </c>
      <c r="B112" t="s">
        <v>152</v>
      </c>
      <c r="C112" t="s">
        <v>577</v>
      </c>
      <c r="D112" t="s">
        <v>446</v>
      </c>
      <c r="E112" s="4">
        <v>56.097826086956523</v>
      </c>
      <c r="F112" s="4">
        <v>177.14554347826086</v>
      </c>
      <c r="G112" s="4">
        <v>17.148478260869567</v>
      </c>
      <c r="H112" s="11">
        <v>9.6804457646285702E-2</v>
      </c>
      <c r="I112" s="4">
        <v>158.87521739130432</v>
      </c>
      <c r="J112" s="4">
        <v>17.148478260869567</v>
      </c>
      <c r="K112" s="11">
        <v>0.10793677291174647</v>
      </c>
      <c r="L112" s="4">
        <v>31.486195652173912</v>
      </c>
      <c r="M112" s="4">
        <v>0</v>
      </c>
      <c r="N112" s="11">
        <v>0</v>
      </c>
      <c r="O112" s="4">
        <v>13.215869565217391</v>
      </c>
      <c r="P112" s="4">
        <v>0</v>
      </c>
      <c r="Q112" s="9">
        <v>0</v>
      </c>
      <c r="R112" s="4">
        <v>12.792065217391302</v>
      </c>
      <c r="S112" s="4">
        <v>0</v>
      </c>
      <c r="T112" s="11">
        <v>0</v>
      </c>
      <c r="U112" s="4">
        <v>5.4782608695652177</v>
      </c>
      <c r="V112" s="4">
        <v>0</v>
      </c>
      <c r="W112" s="11">
        <v>0</v>
      </c>
      <c r="X112" s="4">
        <v>48.824130434782617</v>
      </c>
      <c r="Y112" s="4">
        <v>9.7888043478260869</v>
      </c>
      <c r="Z112" s="11">
        <v>0.20049111496008296</v>
      </c>
      <c r="AA112" s="4">
        <v>0</v>
      </c>
      <c r="AB112" s="4">
        <v>0</v>
      </c>
      <c r="AC112" s="11" t="s">
        <v>659</v>
      </c>
      <c r="AD112" s="4">
        <v>96.835217391304326</v>
      </c>
      <c r="AE112" s="4">
        <v>7.359673913043479</v>
      </c>
      <c r="AF112" s="11">
        <v>7.6002038424755655E-2</v>
      </c>
      <c r="AG112" s="4">
        <v>0</v>
      </c>
      <c r="AH112" s="4">
        <v>0</v>
      </c>
      <c r="AI112" s="11" t="s">
        <v>659</v>
      </c>
      <c r="AJ112" s="4">
        <v>0</v>
      </c>
      <c r="AK112" s="4">
        <v>0</v>
      </c>
      <c r="AL112" s="11" t="s">
        <v>659</v>
      </c>
      <c r="AM112" s="1">
        <v>445316</v>
      </c>
      <c r="AN112" s="1">
        <v>4</v>
      </c>
      <c r="AX112"/>
      <c r="AY112"/>
    </row>
    <row r="113" spans="1:51" x14ac:dyDescent="0.25">
      <c r="A113" t="s">
        <v>352</v>
      </c>
      <c r="B113" t="s">
        <v>177</v>
      </c>
      <c r="C113" t="s">
        <v>584</v>
      </c>
      <c r="D113" t="s">
        <v>442</v>
      </c>
      <c r="E113" s="4">
        <v>38.663043478260867</v>
      </c>
      <c r="F113" s="4">
        <v>123.44586956521738</v>
      </c>
      <c r="G113" s="4">
        <v>0</v>
      </c>
      <c r="H113" s="11">
        <v>0</v>
      </c>
      <c r="I113" s="4">
        <v>113.02739130434782</v>
      </c>
      <c r="J113" s="4">
        <v>0</v>
      </c>
      <c r="K113" s="11">
        <v>0</v>
      </c>
      <c r="L113" s="4">
        <v>24.777826086956527</v>
      </c>
      <c r="M113" s="4">
        <v>0</v>
      </c>
      <c r="N113" s="11">
        <v>0</v>
      </c>
      <c r="O113" s="4">
        <v>19.299565217391308</v>
      </c>
      <c r="P113" s="4">
        <v>0</v>
      </c>
      <c r="Q113" s="9">
        <v>0</v>
      </c>
      <c r="R113" s="4">
        <v>0</v>
      </c>
      <c r="S113" s="4">
        <v>0</v>
      </c>
      <c r="T113" s="11" t="s">
        <v>659</v>
      </c>
      <c r="U113" s="4">
        <v>5.4782608695652177</v>
      </c>
      <c r="V113" s="4">
        <v>0</v>
      </c>
      <c r="W113" s="11">
        <v>0</v>
      </c>
      <c r="X113" s="4">
        <v>38.335434782608679</v>
      </c>
      <c r="Y113" s="4">
        <v>0</v>
      </c>
      <c r="Z113" s="11">
        <v>0</v>
      </c>
      <c r="AA113" s="4">
        <v>4.9402173913043468</v>
      </c>
      <c r="AB113" s="4">
        <v>0</v>
      </c>
      <c r="AC113" s="11">
        <v>0</v>
      </c>
      <c r="AD113" s="4">
        <v>55.392391304347818</v>
      </c>
      <c r="AE113" s="4">
        <v>0</v>
      </c>
      <c r="AF113" s="11">
        <v>0</v>
      </c>
      <c r="AG113" s="4">
        <v>0</v>
      </c>
      <c r="AH113" s="4">
        <v>0</v>
      </c>
      <c r="AI113" s="11" t="s">
        <v>659</v>
      </c>
      <c r="AJ113" s="4">
        <v>0</v>
      </c>
      <c r="AK113" s="4">
        <v>0</v>
      </c>
      <c r="AL113" s="11" t="s">
        <v>659</v>
      </c>
      <c r="AM113" s="1">
        <v>445367</v>
      </c>
      <c r="AN113" s="1">
        <v>4</v>
      </c>
      <c r="AX113"/>
      <c r="AY113"/>
    </row>
    <row r="114" spans="1:51" x14ac:dyDescent="0.25">
      <c r="A114" t="s">
        <v>352</v>
      </c>
      <c r="B114" t="s">
        <v>244</v>
      </c>
      <c r="C114" t="s">
        <v>557</v>
      </c>
      <c r="D114" t="s">
        <v>418</v>
      </c>
      <c r="E114" s="4">
        <v>64.282608695652172</v>
      </c>
      <c r="F114" s="4">
        <v>250.61369565217387</v>
      </c>
      <c r="G114" s="4">
        <v>0.52173913043478259</v>
      </c>
      <c r="H114" s="11">
        <v>2.0818460422805584E-3</v>
      </c>
      <c r="I114" s="4">
        <v>226.36608695652171</v>
      </c>
      <c r="J114" s="4">
        <v>0</v>
      </c>
      <c r="K114" s="11">
        <v>0</v>
      </c>
      <c r="L114" s="4">
        <v>38.896521739130435</v>
      </c>
      <c r="M114" s="4">
        <v>0.52173913043478259</v>
      </c>
      <c r="N114" s="11">
        <v>1.3413516353312021E-2</v>
      </c>
      <c r="O114" s="4">
        <v>23.113913043478266</v>
      </c>
      <c r="P114" s="4">
        <v>0</v>
      </c>
      <c r="Q114" s="9">
        <v>0</v>
      </c>
      <c r="R114" s="4">
        <v>10.739130434782609</v>
      </c>
      <c r="S114" s="4">
        <v>0.52173913043478259</v>
      </c>
      <c r="T114" s="11">
        <v>4.8582995951416998E-2</v>
      </c>
      <c r="U114" s="4">
        <v>5.0434782608695654</v>
      </c>
      <c r="V114" s="4">
        <v>0</v>
      </c>
      <c r="W114" s="11">
        <v>0</v>
      </c>
      <c r="X114" s="4">
        <v>74.908043478260836</v>
      </c>
      <c r="Y114" s="4">
        <v>0</v>
      </c>
      <c r="Z114" s="11">
        <v>0</v>
      </c>
      <c r="AA114" s="4">
        <v>8.4649999999999999</v>
      </c>
      <c r="AB114" s="4">
        <v>0</v>
      </c>
      <c r="AC114" s="11">
        <v>0</v>
      </c>
      <c r="AD114" s="4">
        <v>128.34413043478261</v>
      </c>
      <c r="AE114" s="4">
        <v>0</v>
      </c>
      <c r="AF114" s="11">
        <v>0</v>
      </c>
      <c r="AG114" s="4">
        <v>0</v>
      </c>
      <c r="AH114" s="4">
        <v>0</v>
      </c>
      <c r="AI114" s="11" t="s">
        <v>659</v>
      </c>
      <c r="AJ114" s="4">
        <v>0</v>
      </c>
      <c r="AK114" s="4">
        <v>0</v>
      </c>
      <c r="AL114" s="11" t="s">
        <v>659</v>
      </c>
      <c r="AM114" s="1">
        <v>445464</v>
      </c>
      <c r="AN114" s="1">
        <v>4</v>
      </c>
      <c r="AX114"/>
      <c r="AY114"/>
    </row>
    <row r="115" spans="1:51" x14ac:dyDescent="0.25">
      <c r="A115" t="s">
        <v>352</v>
      </c>
      <c r="B115" t="s">
        <v>167</v>
      </c>
      <c r="C115" t="s">
        <v>498</v>
      </c>
      <c r="D115" t="s">
        <v>402</v>
      </c>
      <c r="E115" s="4">
        <v>82.619565217391298</v>
      </c>
      <c r="F115" s="4">
        <v>309.64586956521737</v>
      </c>
      <c r="G115" s="4">
        <v>8.6956521739130432E-2</v>
      </c>
      <c r="H115" s="11">
        <v>2.8082571184052469E-4</v>
      </c>
      <c r="I115" s="4">
        <v>293.51543478260868</v>
      </c>
      <c r="J115" s="4">
        <v>8.6956521739130432E-2</v>
      </c>
      <c r="K115" s="11">
        <v>2.9625877018540616E-4</v>
      </c>
      <c r="L115" s="4">
        <v>81.303478260869554</v>
      </c>
      <c r="M115" s="4">
        <v>0</v>
      </c>
      <c r="N115" s="11">
        <v>0</v>
      </c>
      <c r="O115" s="4">
        <v>65.673043478260865</v>
      </c>
      <c r="P115" s="4">
        <v>0</v>
      </c>
      <c r="Q115" s="9">
        <v>0</v>
      </c>
      <c r="R115" s="4">
        <v>10.760869565217391</v>
      </c>
      <c r="S115" s="4">
        <v>0</v>
      </c>
      <c r="T115" s="11">
        <v>0</v>
      </c>
      <c r="U115" s="4">
        <v>4.8695652173913047</v>
      </c>
      <c r="V115" s="4">
        <v>0</v>
      </c>
      <c r="W115" s="11">
        <v>0</v>
      </c>
      <c r="X115" s="4">
        <v>52.440217391304351</v>
      </c>
      <c r="Y115" s="4">
        <v>0</v>
      </c>
      <c r="Z115" s="11">
        <v>0</v>
      </c>
      <c r="AA115" s="4">
        <v>0.5</v>
      </c>
      <c r="AB115" s="4">
        <v>0</v>
      </c>
      <c r="AC115" s="11">
        <v>0</v>
      </c>
      <c r="AD115" s="4">
        <v>139.71467391304347</v>
      </c>
      <c r="AE115" s="4">
        <v>8.6956521739130432E-2</v>
      </c>
      <c r="AF115" s="11">
        <v>6.2238646309442777E-4</v>
      </c>
      <c r="AG115" s="4">
        <v>35.6875</v>
      </c>
      <c r="AH115" s="4">
        <v>0</v>
      </c>
      <c r="AI115" s="11">
        <v>0</v>
      </c>
      <c r="AJ115" s="4">
        <v>0</v>
      </c>
      <c r="AK115" s="4">
        <v>0</v>
      </c>
      <c r="AL115" s="11" t="s">
        <v>659</v>
      </c>
      <c r="AM115" s="1">
        <v>445344</v>
      </c>
      <c r="AN115" s="1">
        <v>4</v>
      </c>
      <c r="AX115"/>
      <c r="AY115"/>
    </row>
    <row r="116" spans="1:51" x14ac:dyDescent="0.25">
      <c r="A116" t="s">
        <v>352</v>
      </c>
      <c r="B116" t="s">
        <v>141</v>
      </c>
      <c r="C116" t="s">
        <v>555</v>
      </c>
      <c r="D116" t="s">
        <v>409</v>
      </c>
      <c r="E116" s="4">
        <v>97.858695652173907</v>
      </c>
      <c r="F116" s="4">
        <v>320.57336956521738</v>
      </c>
      <c r="G116" s="4">
        <v>0</v>
      </c>
      <c r="H116" s="11">
        <v>0</v>
      </c>
      <c r="I116" s="4">
        <v>300.64673913043475</v>
      </c>
      <c r="J116" s="4">
        <v>0</v>
      </c>
      <c r="K116" s="11">
        <v>0</v>
      </c>
      <c r="L116" s="4">
        <v>35.619565217391305</v>
      </c>
      <c r="M116" s="4">
        <v>0</v>
      </c>
      <c r="N116" s="11">
        <v>0</v>
      </c>
      <c r="O116" s="4">
        <v>19.885869565217391</v>
      </c>
      <c r="P116" s="4">
        <v>0</v>
      </c>
      <c r="Q116" s="9">
        <v>0</v>
      </c>
      <c r="R116" s="4">
        <v>12.092391304347826</v>
      </c>
      <c r="S116" s="4">
        <v>0</v>
      </c>
      <c r="T116" s="11">
        <v>0</v>
      </c>
      <c r="U116" s="4">
        <v>3.6413043478260869</v>
      </c>
      <c r="V116" s="4">
        <v>0</v>
      </c>
      <c r="W116" s="11">
        <v>0</v>
      </c>
      <c r="X116" s="4">
        <v>101.77989130434783</v>
      </c>
      <c r="Y116" s="4">
        <v>0</v>
      </c>
      <c r="Z116" s="11">
        <v>0</v>
      </c>
      <c r="AA116" s="4">
        <v>4.1929347826086953</v>
      </c>
      <c r="AB116" s="4">
        <v>0</v>
      </c>
      <c r="AC116" s="11">
        <v>0</v>
      </c>
      <c r="AD116" s="4">
        <v>149.44293478260869</v>
      </c>
      <c r="AE116" s="4">
        <v>0</v>
      </c>
      <c r="AF116" s="11">
        <v>0</v>
      </c>
      <c r="AG116" s="4">
        <v>29.538043478260871</v>
      </c>
      <c r="AH116" s="4">
        <v>0</v>
      </c>
      <c r="AI116" s="11">
        <v>0</v>
      </c>
      <c r="AJ116" s="4">
        <v>0</v>
      </c>
      <c r="AK116" s="4">
        <v>0</v>
      </c>
      <c r="AL116" s="11" t="s">
        <v>659</v>
      </c>
      <c r="AM116" s="1">
        <v>445295</v>
      </c>
      <c r="AN116" s="1">
        <v>4</v>
      </c>
      <c r="AX116"/>
      <c r="AY116"/>
    </row>
    <row r="117" spans="1:51" x14ac:dyDescent="0.25">
      <c r="A117" t="s">
        <v>352</v>
      </c>
      <c r="B117" t="s">
        <v>187</v>
      </c>
      <c r="C117" t="s">
        <v>480</v>
      </c>
      <c r="D117" t="s">
        <v>367</v>
      </c>
      <c r="E117" s="4">
        <v>53.054347826086953</v>
      </c>
      <c r="F117" s="4">
        <v>154.75880434782607</v>
      </c>
      <c r="G117" s="4">
        <v>14.016195652173913</v>
      </c>
      <c r="H117" s="11">
        <v>9.0568001680033663E-2</v>
      </c>
      <c r="I117" s="4">
        <v>139.91880434782607</v>
      </c>
      <c r="J117" s="4">
        <v>14.016195652173913</v>
      </c>
      <c r="K117" s="11">
        <v>0.10017378091175551</v>
      </c>
      <c r="L117" s="4">
        <v>23.941739130434772</v>
      </c>
      <c r="M117" s="4">
        <v>0.26989130434782604</v>
      </c>
      <c r="N117" s="11">
        <v>1.1272836232884179E-2</v>
      </c>
      <c r="O117" s="4">
        <v>13.999456521739125</v>
      </c>
      <c r="P117" s="4">
        <v>0.26989130434782604</v>
      </c>
      <c r="Q117" s="9">
        <v>1.9278698707247955E-2</v>
      </c>
      <c r="R117" s="4">
        <v>9.9422826086956473</v>
      </c>
      <c r="S117" s="4">
        <v>0</v>
      </c>
      <c r="T117" s="11">
        <v>0</v>
      </c>
      <c r="U117" s="4">
        <v>0</v>
      </c>
      <c r="V117" s="4">
        <v>0</v>
      </c>
      <c r="W117" s="11" t="s">
        <v>659</v>
      </c>
      <c r="X117" s="4">
        <v>46.047826086956519</v>
      </c>
      <c r="Y117" s="4">
        <v>8.5669565217391312</v>
      </c>
      <c r="Z117" s="11">
        <v>0.18604475498064396</v>
      </c>
      <c r="AA117" s="4">
        <v>4.8977173913043472</v>
      </c>
      <c r="AB117" s="4">
        <v>0</v>
      </c>
      <c r="AC117" s="11">
        <v>0</v>
      </c>
      <c r="AD117" s="4">
        <v>79.871521739130429</v>
      </c>
      <c r="AE117" s="4">
        <v>5.1793478260869561</v>
      </c>
      <c r="AF117" s="11">
        <v>6.4845989074845747E-2</v>
      </c>
      <c r="AG117" s="4">
        <v>0</v>
      </c>
      <c r="AH117" s="4">
        <v>0</v>
      </c>
      <c r="AI117" s="11" t="s">
        <v>659</v>
      </c>
      <c r="AJ117" s="4">
        <v>0</v>
      </c>
      <c r="AK117" s="4">
        <v>0</v>
      </c>
      <c r="AL117" s="11" t="s">
        <v>659</v>
      </c>
      <c r="AM117" s="1">
        <v>445383</v>
      </c>
      <c r="AN117" s="1">
        <v>4</v>
      </c>
      <c r="AX117"/>
      <c r="AY117"/>
    </row>
    <row r="118" spans="1:51" x14ac:dyDescent="0.25">
      <c r="A118" t="s">
        <v>352</v>
      </c>
      <c r="B118" t="s">
        <v>265</v>
      </c>
      <c r="C118" t="s">
        <v>499</v>
      </c>
      <c r="D118" t="s">
        <v>422</v>
      </c>
      <c r="E118" s="4">
        <v>55.25</v>
      </c>
      <c r="F118" s="4">
        <v>236.57434782608703</v>
      </c>
      <c r="G118" s="4">
        <v>1.5699999999999998</v>
      </c>
      <c r="H118" s="11">
        <v>6.6363915379116017E-3</v>
      </c>
      <c r="I118" s="4">
        <v>222.70554347826095</v>
      </c>
      <c r="J118" s="4">
        <v>0.9776086956521739</v>
      </c>
      <c r="K118" s="11">
        <v>4.389691789363122E-3</v>
      </c>
      <c r="L118" s="4">
        <v>22.645000000000003</v>
      </c>
      <c r="M118" s="4">
        <v>0.83152173913043481</v>
      </c>
      <c r="N118" s="11">
        <v>3.6719882496376005E-2</v>
      </c>
      <c r="O118" s="4">
        <v>22.052608695652179</v>
      </c>
      <c r="P118" s="4">
        <v>0.2391304347826087</v>
      </c>
      <c r="Q118" s="9">
        <v>1.0843634786380393E-2</v>
      </c>
      <c r="R118" s="4">
        <v>0.59239130434782605</v>
      </c>
      <c r="S118" s="4">
        <v>0.59239130434782605</v>
      </c>
      <c r="T118" s="11">
        <v>1</v>
      </c>
      <c r="U118" s="4">
        <v>0</v>
      </c>
      <c r="V118" s="4">
        <v>0</v>
      </c>
      <c r="W118" s="11" t="s">
        <v>659</v>
      </c>
      <c r="X118" s="4">
        <v>46.292391304347845</v>
      </c>
      <c r="Y118" s="4">
        <v>0</v>
      </c>
      <c r="Z118" s="11">
        <v>0</v>
      </c>
      <c r="AA118" s="4">
        <v>13.276413043478261</v>
      </c>
      <c r="AB118" s="4">
        <v>0</v>
      </c>
      <c r="AC118" s="11">
        <v>0</v>
      </c>
      <c r="AD118" s="4">
        <v>154.36054347826092</v>
      </c>
      <c r="AE118" s="4">
        <v>0.73847826086956514</v>
      </c>
      <c r="AF118" s="11">
        <v>4.7841128583067426E-3</v>
      </c>
      <c r="AG118" s="4">
        <v>0</v>
      </c>
      <c r="AH118" s="4">
        <v>0</v>
      </c>
      <c r="AI118" s="11" t="s">
        <v>659</v>
      </c>
      <c r="AJ118" s="4">
        <v>0</v>
      </c>
      <c r="AK118" s="4">
        <v>0</v>
      </c>
      <c r="AL118" s="11" t="s">
        <v>659</v>
      </c>
      <c r="AM118" s="1">
        <v>445489</v>
      </c>
      <c r="AN118" s="1">
        <v>4</v>
      </c>
      <c r="AX118"/>
      <c r="AY118"/>
    </row>
    <row r="119" spans="1:51" x14ac:dyDescent="0.25">
      <c r="A119" t="s">
        <v>352</v>
      </c>
      <c r="B119" t="s">
        <v>85</v>
      </c>
      <c r="C119" t="s">
        <v>538</v>
      </c>
      <c r="D119" t="s">
        <v>390</v>
      </c>
      <c r="E119" s="4">
        <v>59.586956521739133</v>
      </c>
      <c r="F119" s="4">
        <v>244.77413043478265</v>
      </c>
      <c r="G119" s="4">
        <v>9.7826086956521743E-2</v>
      </c>
      <c r="H119" s="11">
        <v>3.9965860274023695E-4</v>
      </c>
      <c r="I119" s="4">
        <v>221.01684782608697</v>
      </c>
      <c r="J119" s="4">
        <v>0</v>
      </c>
      <c r="K119" s="11">
        <v>0</v>
      </c>
      <c r="L119" s="4">
        <v>27.804347826086957</v>
      </c>
      <c r="M119" s="4">
        <v>0</v>
      </c>
      <c r="N119" s="11">
        <v>0</v>
      </c>
      <c r="O119" s="4">
        <v>8.7635869565217384</v>
      </c>
      <c r="P119" s="4">
        <v>0</v>
      </c>
      <c r="Q119" s="9">
        <v>0</v>
      </c>
      <c r="R119" s="4">
        <v>13.5625</v>
      </c>
      <c r="S119" s="4">
        <v>0</v>
      </c>
      <c r="T119" s="11">
        <v>0</v>
      </c>
      <c r="U119" s="4">
        <v>5.4782608695652177</v>
      </c>
      <c r="V119" s="4">
        <v>0</v>
      </c>
      <c r="W119" s="11">
        <v>0</v>
      </c>
      <c r="X119" s="4">
        <v>62.052608695652182</v>
      </c>
      <c r="Y119" s="4">
        <v>0</v>
      </c>
      <c r="Z119" s="11">
        <v>0</v>
      </c>
      <c r="AA119" s="4">
        <v>4.7165217391304362</v>
      </c>
      <c r="AB119" s="4">
        <v>9.7826086956521743E-2</v>
      </c>
      <c r="AC119" s="11">
        <v>2.074115044247787E-2</v>
      </c>
      <c r="AD119" s="4">
        <v>150.20065217391306</v>
      </c>
      <c r="AE119" s="4">
        <v>0</v>
      </c>
      <c r="AF119" s="11">
        <v>0</v>
      </c>
      <c r="AG119" s="4">
        <v>0</v>
      </c>
      <c r="AH119" s="4">
        <v>0</v>
      </c>
      <c r="AI119" s="11" t="s">
        <v>659</v>
      </c>
      <c r="AJ119" s="4">
        <v>0</v>
      </c>
      <c r="AK119" s="4">
        <v>0</v>
      </c>
      <c r="AL119" s="11" t="s">
        <v>659</v>
      </c>
      <c r="AM119" s="1">
        <v>445210</v>
      </c>
      <c r="AN119" s="1">
        <v>4</v>
      </c>
      <c r="AX119"/>
      <c r="AY119"/>
    </row>
    <row r="120" spans="1:51" x14ac:dyDescent="0.25">
      <c r="A120" t="s">
        <v>352</v>
      </c>
      <c r="B120" t="s">
        <v>136</v>
      </c>
      <c r="C120" t="s">
        <v>458</v>
      </c>
      <c r="D120" t="s">
        <v>408</v>
      </c>
      <c r="E120" s="4">
        <v>74.228260869565219</v>
      </c>
      <c r="F120" s="4">
        <v>239.31152173913043</v>
      </c>
      <c r="G120" s="4">
        <v>0</v>
      </c>
      <c r="H120" s="11">
        <v>0</v>
      </c>
      <c r="I120" s="4">
        <v>219.35402173913042</v>
      </c>
      <c r="J120" s="4">
        <v>0</v>
      </c>
      <c r="K120" s="11">
        <v>0</v>
      </c>
      <c r="L120" s="4">
        <v>54.172282608695653</v>
      </c>
      <c r="M120" s="4">
        <v>0</v>
      </c>
      <c r="N120" s="11">
        <v>0</v>
      </c>
      <c r="O120" s="4">
        <v>34.21478260869565</v>
      </c>
      <c r="P120" s="4">
        <v>0</v>
      </c>
      <c r="Q120" s="9">
        <v>0</v>
      </c>
      <c r="R120" s="4">
        <v>14.218369565217396</v>
      </c>
      <c r="S120" s="4">
        <v>0</v>
      </c>
      <c r="T120" s="11">
        <v>0</v>
      </c>
      <c r="U120" s="4">
        <v>5.7391304347826084</v>
      </c>
      <c r="V120" s="4">
        <v>0</v>
      </c>
      <c r="W120" s="11">
        <v>0</v>
      </c>
      <c r="X120" s="4">
        <v>43.758586956521761</v>
      </c>
      <c r="Y120" s="4">
        <v>0</v>
      </c>
      <c r="Z120" s="11">
        <v>0</v>
      </c>
      <c r="AA120" s="4">
        <v>0</v>
      </c>
      <c r="AB120" s="4">
        <v>0</v>
      </c>
      <c r="AC120" s="11" t="s">
        <v>659</v>
      </c>
      <c r="AD120" s="4">
        <v>134.61032608695649</v>
      </c>
      <c r="AE120" s="4">
        <v>0</v>
      </c>
      <c r="AF120" s="11">
        <v>0</v>
      </c>
      <c r="AG120" s="4">
        <v>6.7703260869565218</v>
      </c>
      <c r="AH120" s="4">
        <v>0</v>
      </c>
      <c r="AI120" s="11">
        <v>0</v>
      </c>
      <c r="AJ120" s="4">
        <v>0</v>
      </c>
      <c r="AK120" s="4">
        <v>0</v>
      </c>
      <c r="AL120" s="11" t="s">
        <v>659</v>
      </c>
      <c r="AM120" s="1">
        <v>445288</v>
      </c>
      <c r="AN120" s="1">
        <v>4</v>
      </c>
      <c r="AX120"/>
      <c r="AY120"/>
    </row>
    <row r="121" spans="1:51" x14ac:dyDescent="0.25">
      <c r="A121" t="s">
        <v>352</v>
      </c>
      <c r="B121" t="s">
        <v>252</v>
      </c>
      <c r="C121" t="s">
        <v>498</v>
      </c>
      <c r="D121" t="s">
        <v>402</v>
      </c>
      <c r="E121" s="4">
        <v>80.108695652173907</v>
      </c>
      <c r="F121" s="4">
        <v>263.70336956521737</v>
      </c>
      <c r="G121" s="4">
        <v>0</v>
      </c>
      <c r="H121" s="11">
        <v>0</v>
      </c>
      <c r="I121" s="4">
        <v>237.21423913043481</v>
      </c>
      <c r="J121" s="4">
        <v>0</v>
      </c>
      <c r="K121" s="11">
        <v>0</v>
      </c>
      <c r="L121" s="4">
        <v>23.980978260869566</v>
      </c>
      <c r="M121" s="4">
        <v>0</v>
      </c>
      <c r="N121" s="11">
        <v>0</v>
      </c>
      <c r="O121" s="4">
        <v>7.8396739130434785</v>
      </c>
      <c r="P121" s="4">
        <v>0</v>
      </c>
      <c r="Q121" s="9">
        <v>0</v>
      </c>
      <c r="R121" s="4">
        <v>10.663043478260869</v>
      </c>
      <c r="S121" s="4">
        <v>0</v>
      </c>
      <c r="T121" s="11">
        <v>0</v>
      </c>
      <c r="U121" s="4">
        <v>5.4782608695652177</v>
      </c>
      <c r="V121" s="4">
        <v>0</v>
      </c>
      <c r="W121" s="11">
        <v>0</v>
      </c>
      <c r="X121" s="4">
        <v>75.380434782608702</v>
      </c>
      <c r="Y121" s="4">
        <v>0</v>
      </c>
      <c r="Z121" s="11">
        <v>0</v>
      </c>
      <c r="AA121" s="4">
        <v>10.347826086956522</v>
      </c>
      <c r="AB121" s="4">
        <v>0</v>
      </c>
      <c r="AC121" s="11">
        <v>0</v>
      </c>
      <c r="AD121" s="4">
        <v>153.99413043478262</v>
      </c>
      <c r="AE121" s="4">
        <v>0</v>
      </c>
      <c r="AF121" s="11">
        <v>0</v>
      </c>
      <c r="AG121" s="4">
        <v>0</v>
      </c>
      <c r="AH121" s="4">
        <v>0</v>
      </c>
      <c r="AI121" s="11" t="s">
        <v>659</v>
      </c>
      <c r="AJ121" s="4">
        <v>0</v>
      </c>
      <c r="AK121" s="4">
        <v>0</v>
      </c>
      <c r="AL121" s="11" t="s">
        <v>659</v>
      </c>
      <c r="AM121" s="1">
        <v>445476</v>
      </c>
      <c r="AN121" s="1">
        <v>4</v>
      </c>
      <c r="AX121"/>
      <c r="AY121"/>
    </row>
    <row r="122" spans="1:51" x14ac:dyDescent="0.25">
      <c r="A122" t="s">
        <v>352</v>
      </c>
      <c r="B122" t="s">
        <v>247</v>
      </c>
      <c r="C122" t="s">
        <v>557</v>
      </c>
      <c r="D122" t="s">
        <v>418</v>
      </c>
      <c r="E122" s="4">
        <v>75.032608695652172</v>
      </c>
      <c r="F122" s="4">
        <v>307.36413043478257</v>
      </c>
      <c r="G122" s="4">
        <v>1.5923913043478262</v>
      </c>
      <c r="H122" s="11">
        <v>5.1807974538060301E-3</v>
      </c>
      <c r="I122" s="4">
        <v>271.44293478260869</v>
      </c>
      <c r="J122" s="4">
        <v>1.5</v>
      </c>
      <c r="K122" s="11">
        <v>5.526023365468361E-3</v>
      </c>
      <c r="L122" s="4">
        <v>59.701086956521735</v>
      </c>
      <c r="M122" s="4">
        <v>9.2391304347826081E-2</v>
      </c>
      <c r="N122" s="11">
        <v>1.5475648611743287E-3</v>
      </c>
      <c r="O122" s="4">
        <v>39.709239130434781</v>
      </c>
      <c r="P122" s="4">
        <v>0</v>
      </c>
      <c r="Q122" s="9">
        <v>0</v>
      </c>
      <c r="R122" s="4">
        <v>14.888586956521738</v>
      </c>
      <c r="S122" s="4">
        <v>9.2391304347826081E-2</v>
      </c>
      <c r="T122" s="11">
        <v>6.2055119547362652E-3</v>
      </c>
      <c r="U122" s="4">
        <v>5.1032608695652177</v>
      </c>
      <c r="V122" s="4">
        <v>0</v>
      </c>
      <c r="W122" s="11">
        <v>0</v>
      </c>
      <c r="X122" s="4">
        <v>40.342391304347828</v>
      </c>
      <c r="Y122" s="4">
        <v>1.5</v>
      </c>
      <c r="Z122" s="11">
        <v>3.7181732453186039E-2</v>
      </c>
      <c r="AA122" s="4">
        <v>15.929347826086957</v>
      </c>
      <c r="AB122" s="4">
        <v>0</v>
      </c>
      <c r="AC122" s="11">
        <v>0</v>
      </c>
      <c r="AD122" s="4">
        <v>168.77989130434781</v>
      </c>
      <c r="AE122" s="4">
        <v>0</v>
      </c>
      <c r="AF122" s="11">
        <v>0</v>
      </c>
      <c r="AG122" s="4">
        <v>22.611413043478262</v>
      </c>
      <c r="AH122" s="4">
        <v>0</v>
      </c>
      <c r="AI122" s="11">
        <v>0</v>
      </c>
      <c r="AJ122" s="4">
        <v>0</v>
      </c>
      <c r="AK122" s="4">
        <v>0</v>
      </c>
      <c r="AL122" s="11" t="s">
        <v>659</v>
      </c>
      <c r="AM122" s="1">
        <v>445469</v>
      </c>
      <c r="AN122" s="1">
        <v>4</v>
      </c>
      <c r="AX122"/>
      <c r="AY122"/>
    </row>
    <row r="123" spans="1:51" x14ac:dyDescent="0.25">
      <c r="A123" t="s">
        <v>352</v>
      </c>
      <c r="B123" t="s">
        <v>109</v>
      </c>
      <c r="C123" t="s">
        <v>521</v>
      </c>
      <c r="D123" t="s">
        <v>362</v>
      </c>
      <c r="E123" s="4">
        <v>107.03260869565217</v>
      </c>
      <c r="F123" s="4">
        <v>381.72478260869565</v>
      </c>
      <c r="G123" s="4">
        <v>0.15217391304347827</v>
      </c>
      <c r="H123" s="11">
        <v>3.9864824076531354E-4</v>
      </c>
      <c r="I123" s="4">
        <v>347.20358695652175</v>
      </c>
      <c r="J123" s="4">
        <v>0</v>
      </c>
      <c r="K123" s="11">
        <v>0</v>
      </c>
      <c r="L123" s="4">
        <v>42.901304347826084</v>
      </c>
      <c r="M123" s="4">
        <v>0</v>
      </c>
      <c r="N123" s="11">
        <v>0</v>
      </c>
      <c r="O123" s="4">
        <v>26.221956521739127</v>
      </c>
      <c r="P123" s="4">
        <v>0</v>
      </c>
      <c r="Q123" s="9">
        <v>0</v>
      </c>
      <c r="R123" s="4">
        <v>11.027173913043478</v>
      </c>
      <c r="S123" s="4">
        <v>0</v>
      </c>
      <c r="T123" s="11">
        <v>0</v>
      </c>
      <c r="U123" s="4">
        <v>5.6521739130434785</v>
      </c>
      <c r="V123" s="4">
        <v>0</v>
      </c>
      <c r="W123" s="11">
        <v>0</v>
      </c>
      <c r="X123" s="4">
        <v>89.376304347826121</v>
      </c>
      <c r="Y123" s="4">
        <v>0</v>
      </c>
      <c r="Z123" s="11">
        <v>0</v>
      </c>
      <c r="AA123" s="4">
        <v>17.841847826086958</v>
      </c>
      <c r="AB123" s="4">
        <v>0.15217391304347827</v>
      </c>
      <c r="AC123" s="11">
        <v>8.5290444424137198E-3</v>
      </c>
      <c r="AD123" s="4">
        <v>231.6053260869565</v>
      </c>
      <c r="AE123" s="4">
        <v>0</v>
      </c>
      <c r="AF123" s="11">
        <v>0</v>
      </c>
      <c r="AG123" s="4">
        <v>0</v>
      </c>
      <c r="AH123" s="4">
        <v>0</v>
      </c>
      <c r="AI123" s="11" t="s">
        <v>659</v>
      </c>
      <c r="AJ123" s="4">
        <v>0</v>
      </c>
      <c r="AK123" s="4">
        <v>0</v>
      </c>
      <c r="AL123" s="11" t="s">
        <v>659</v>
      </c>
      <c r="AM123" s="1">
        <v>445246</v>
      </c>
      <c r="AN123" s="1">
        <v>4</v>
      </c>
      <c r="AX123"/>
      <c r="AY123"/>
    </row>
    <row r="124" spans="1:51" x14ac:dyDescent="0.25">
      <c r="A124" t="s">
        <v>352</v>
      </c>
      <c r="B124" t="s">
        <v>4</v>
      </c>
      <c r="C124" t="s">
        <v>605</v>
      </c>
      <c r="D124" t="s">
        <v>362</v>
      </c>
      <c r="E124" s="4">
        <v>143.54347826086956</v>
      </c>
      <c r="F124" s="4">
        <v>611.34978260869559</v>
      </c>
      <c r="G124" s="4">
        <v>9.1847826086956519E-2</v>
      </c>
      <c r="H124" s="11">
        <v>1.5023776682316286E-4</v>
      </c>
      <c r="I124" s="4">
        <v>557.71021739130435</v>
      </c>
      <c r="J124" s="4">
        <v>9.1847826086956519E-2</v>
      </c>
      <c r="K124" s="11">
        <v>1.646873649125091E-4</v>
      </c>
      <c r="L124" s="4">
        <v>69.600978260869553</v>
      </c>
      <c r="M124" s="4">
        <v>9.1847826086956519E-2</v>
      </c>
      <c r="N124" s="11">
        <v>1.3196341255823181E-3</v>
      </c>
      <c r="O124" s="4">
        <v>44.72228260869565</v>
      </c>
      <c r="P124" s="4">
        <v>9.1847826086956519E-2</v>
      </c>
      <c r="Q124" s="9">
        <v>2.0537374375675971E-3</v>
      </c>
      <c r="R124" s="4">
        <v>19.574347826086957</v>
      </c>
      <c r="S124" s="4">
        <v>0</v>
      </c>
      <c r="T124" s="11">
        <v>0</v>
      </c>
      <c r="U124" s="4">
        <v>5.3043478260869561</v>
      </c>
      <c r="V124" s="4">
        <v>0</v>
      </c>
      <c r="W124" s="11">
        <v>0</v>
      </c>
      <c r="X124" s="4">
        <v>131.11684782608697</v>
      </c>
      <c r="Y124" s="4">
        <v>0</v>
      </c>
      <c r="Z124" s="11">
        <v>0</v>
      </c>
      <c r="AA124" s="4">
        <v>28.760869565217391</v>
      </c>
      <c r="AB124" s="4">
        <v>0</v>
      </c>
      <c r="AC124" s="11">
        <v>0</v>
      </c>
      <c r="AD124" s="4">
        <v>381.87108695652171</v>
      </c>
      <c r="AE124" s="4">
        <v>0</v>
      </c>
      <c r="AF124" s="11">
        <v>0</v>
      </c>
      <c r="AG124" s="4">
        <v>0</v>
      </c>
      <c r="AH124" s="4">
        <v>0</v>
      </c>
      <c r="AI124" s="11" t="s">
        <v>659</v>
      </c>
      <c r="AJ124" s="4">
        <v>0</v>
      </c>
      <c r="AK124" s="4">
        <v>0</v>
      </c>
      <c r="AL124" s="11" t="s">
        <v>659</v>
      </c>
      <c r="AM124" s="1">
        <v>445473</v>
      </c>
      <c r="AN124" s="1">
        <v>4</v>
      </c>
      <c r="AX124"/>
      <c r="AY124"/>
    </row>
    <row r="125" spans="1:51" x14ac:dyDescent="0.25">
      <c r="A125" t="s">
        <v>352</v>
      </c>
      <c r="B125" t="s">
        <v>77</v>
      </c>
      <c r="C125" t="s">
        <v>527</v>
      </c>
      <c r="D125" t="s">
        <v>374</v>
      </c>
      <c r="E125" s="4">
        <v>10.010869565217391</v>
      </c>
      <c r="F125" s="4">
        <v>61.486630434782597</v>
      </c>
      <c r="G125" s="4">
        <v>0</v>
      </c>
      <c r="H125" s="11">
        <v>0</v>
      </c>
      <c r="I125" s="4">
        <v>61.486630434782597</v>
      </c>
      <c r="J125" s="4">
        <v>0</v>
      </c>
      <c r="K125" s="11">
        <v>0</v>
      </c>
      <c r="L125" s="4">
        <v>10.656413043478262</v>
      </c>
      <c r="M125" s="4">
        <v>0</v>
      </c>
      <c r="N125" s="11">
        <v>0</v>
      </c>
      <c r="O125" s="4">
        <v>10.656413043478262</v>
      </c>
      <c r="P125" s="4">
        <v>0</v>
      </c>
      <c r="Q125" s="9">
        <v>0</v>
      </c>
      <c r="R125" s="4">
        <v>0</v>
      </c>
      <c r="S125" s="4">
        <v>0</v>
      </c>
      <c r="T125" s="11" t="s">
        <v>659</v>
      </c>
      <c r="U125" s="4">
        <v>0</v>
      </c>
      <c r="V125" s="4">
        <v>0</v>
      </c>
      <c r="W125" s="11" t="s">
        <v>659</v>
      </c>
      <c r="X125" s="4">
        <v>22.958913043478258</v>
      </c>
      <c r="Y125" s="4">
        <v>0</v>
      </c>
      <c r="Z125" s="11">
        <v>0</v>
      </c>
      <c r="AA125" s="4">
        <v>0</v>
      </c>
      <c r="AB125" s="4">
        <v>0</v>
      </c>
      <c r="AC125" s="11" t="s">
        <v>659</v>
      </c>
      <c r="AD125" s="4">
        <v>27.871304347826076</v>
      </c>
      <c r="AE125" s="4">
        <v>0</v>
      </c>
      <c r="AF125" s="11">
        <v>0</v>
      </c>
      <c r="AG125" s="4">
        <v>0</v>
      </c>
      <c r="AH125" s="4">
        <v>0</v>
      </c>
      <c r="AI125" s="11" t="s">
        <v>659</v>
      </c>
      <c r="AJ125" s="4">
        <v>0</v>
      </c>
      <c r="AK125" s="4">
        <v>0</v>
      </c>
      <c r="AL125" s="11" t="s">
        <v>659</v>
      </c>
      <c r="AM125" s="1">
        <v>445189</v>
      </c>
      <c r="AN125" s="1">
        <v>4</v>
      </c>
      <c r="AX125"/>
      <c r="AY125"/>
    </row>
    <row r="126" spans="1:51" x14ac:dyDescent="0.25">
      <c r="A126" t="s">
        <v>352</v>
      </c>
      <c r="B126" t="s">
        <v>201</v>
      </c>
      <c r="C126" t="s">
        <v>462</v>
      </c>
      <c r="D126" t="s">
        <v>370</v>
      </c>
      <c r="E126" s="4">
        <v>43.391304347826086</v>
      </c>
      <c r="F126" s="4">
        <v>157.26358695652175</v>
      </c>
      <c r="G126" s="4">
        <v>0</v>
      </c>
      <c r="H126" s="11">
        <v>0</v>
      </c>
      <c r="I126" s="4">
        <v>152.6358695652174</v>
      </c>
      <c r="J126" s="4">
        <v>0</v>
      </c>
      <c r="K126" s="11">
        <v>0</v>
      </c>
      <c r="L126" s="4">
        <v>19.038043478260867</v>
      </c>
      <c r="M126" s="4">
        <v>0</v>
      </c>
      <c r="N126" s="11">
        <v>0</v>
      </c>
      <c r="O126" s="4">
        <v>14.410326086956522</v>
      </c>
      <c r="P126" s="4">
        <v>0</v>
      </c>
      <c r="Q126" s="9">
        <v>0</v>
      </c>
      <c r="R126" s="4">
        <v>0</v>
      </c>
      <c r="S126" s="4">
        <v>0</v>
      </c>
      <c r="T126" s="11" t="s">
        <v>659</v>
      </c>
      <c r="U126" s="4">
        <v>4.6277173913043477</v>
      </c>
      <c r="V126" s="4">
        <v>0</v>
      </c>
      <c r="W126" s="11">
        <v>0</v>
      </c>
      <c r="X126" s="4">
        <v>43.880434782608688</v>
      </c>
      <c r="Y126" s="4">
        <v>0</v>
      </c>
      <c r="Z126" s="11">
        <v>0</v>
      </c>
      <c r="AA126" s="4">
        <v>0</v>
      </c>
      <c r="AB126" s="4">
        <v>0</v>
      </c>
      <c r="AC126" s="11" t="s">
        <v>659</v>
      </c>
      <c r="AD126" s="4">
        <v>94.3451086956522</v>
      </c>
      <c r="AE126" s="4">
        <v>0</v>
      </c>
      <c r="AF126" s="11">
        <v>0</v>
      </c>
      <c r="AG126" s="4">
        <v>0</v>
      </c>
      <c r="AH126" s="4">
        <v>0</v>
      </c>
      <c r="AI126" s="11" t="s">
        <v>659</v>
      </c>
      <c r="AJ126" s="4">
        <v>0</v>
      </c>
      <c r="AK126" s="4">
        <v>0</v>
      </c>
      <c r="AL126" s="11" t="s">
        <v>659</v>
      </c>
      <c r="AM126" s="1">
        <v>445410</v>
      </c>
      <c r="AN126" s="1">
        <v>4</v>
      </c>
      <c r="AX126"/>
      <c r="AY126"/>
    </row>
    <row r="127" spans="1:51" x14ac:dyDescent="0.25">
      <c r="A127" t="s">
        <v>352</v>
      </c>
      <c r="B127" t="s">
        <v>172</v>
      </c>
      <c r="C127" t="s">
        <v>532</v>
      </c>
      <c r="D127" t="s">
        <v>371</v>
      </c>
      <c r="E127" s="4">
        <v>89.097826086956516</v>
      </c>
      <c r="F127" s="4">
        <v>268.39945652173913</v>
      </c>
      <c r="G127" s="4">
        <v>16.578804347826086</v>
      </c>
      <c r="H127" s="11">
        <v>6.1769142764576644E-2</v>
      </c>
      <c r="I127" s="4">
        <v>241.67663043478262</v>
      </c>
      <c r="J127" s="4">
        <v>16.578804347826086</v>
      </c>
      <c r="K127" s="11">
        <v>6.8599120725907098E-2</v>
      </c>
      <c r="L127" s="4">
        <v>32.842391304347828</v>
      </c>
      <c r="M127" s="4">
        <v>0</v>
      </c>
      <c r="N127" s="11">
        <v>0</v>
      </c>
      <c r="O127" s="4">
        <v>14.690217391304348</v>
      </c>
      <c r="P127" s="4">
        <v>0</v>
      </c>
      <c r="Q127" s="9">
        <v>0</v>
      </c>
      <c r="R127" s="4">
        <v>12.184782608695652</v>
      </c>
      <c r="S127" s="4">
        <v>0</v>
      </c>
      <c r="T127" s="11">
        <v>0</v>
      </c>
      <c r="U127" s="4">
        <v>5.9673913043478262</v>
      </c>
      <c r="V127" s="4">
        <v>0</v>
      </c>
      <c r="W127" s="11">
        <v>0</v>
      </c>
      <c r="X127" s="4">
        <v>83.407608695652172</v>
      </c>
      <c r="Y127" s="4">
        <v>5.0353260869565215</v>
      </c>
      <c r="Z127" s="11">
        <v>6.0370104906496379E-2</v>
      </c>
      <c r="AA127" s="4">
        <v>8.570652173913043</v>
      </c>
      <c r="AB127" s="4">
        <v>0</v>
      </c>
      <c r="AC127" s="11">
        <v>0</v>
      </c>
      <c r="AD127" s="4">
        <v>143.57880434782609</v>
      </c>
      <c r="AE127" s="4">
        <v>11.543478260869565</v>
      </c>
      <c r="AF127" s="11">
        <v>8.0398205802751851E-2</v>
      </c>
      <c r="AG127" s="4">
        <v>0</v>
      </c>
      <c r="AH127" s="4">
        <v>0</v>
      </c>
      <c r="AI127" s="11" t="s">
        <v>659</v>
      </c>
      <c r="AJ127" s="4">
        <v>0</v>
      </c>
      <c r="AK127" s="4">
        <v>0</v>
      </c>
      <c r="AL127" s="11" t="s">
        <v>659</v>
      </c>
      <c r="AM127" s="1">
        <v>445358</v>
      </c>
      <c r="AN127" s="1">
        <v>4</v>
      </c>
      <c r="AX127"/>
      <c r="AY127"/>
    </row>
    <row r="128" spans="1:51" x14ac:dyDescent="0.25">
      <c r="A128" t="s">
        <v>352</v>
      </c>
      <c r="B128" t="s">
        <v>296</v>
      </c>
      <c r="C128" t="s">
        <v>468</v>
      </c>
      <c r="D128" t="s">
        <v>423</v>
      </c>
      <c r="E128" s="4">
        <v>60.228260869565219</v>
      </c>
      <c r="F128" s="4">
        <v>192.32576086956522</v>
      </c>
      <c r="G128" s="4">
        <v>92.569456521739127</v>
      </c>
      <c r="H128" s="11">
        <v>0.48131595114041675</v>
      </c>
      <c r="I128" s="4">
        <v>178.07032608695653</v>
      </c>
      <c r="J128" s="4">
        <v>92.569456521739127</v>
      </c>
      <c r="K128" s="11">
        <v>0.51984773968760511</v>
      </c>
      <c r="L128" s="4">
        <v>35.8670652173913</v>
      </c>
      <c r="M128" s="4">
        <v>14.834456521739128</v>
      </c>
      <c r="N128" s="11">
        <v>0.41359549301921039</v>
      </c>
      <c r="O128" s="4">
        <v>21.611630434782608</v>
      </c>
      <c r="P128" s="4">
        <v>14.834456521739128</v>
      </c>
      <c r="Q128" s="9">
        <v>0.68641079933811799</v>
      </c>
      <c r="R128" s="4">
        <v>9.7336956521739122</v>
      </c>
      <c r="S128" s="4">
        <v>0</v>
      </c>
      <c r="T128" s="11">
        <v>0</v>
      </c>
      <c r="U128" s="4">
        <v>4.5217391304347823</v>
      </c>
      <c r="V128" s="4">
        <v>0</v>
      </c>
      <c r="W128" s="11">
        <v>0</v>
      </c>
      <c r="X128" s="4">
        <v>35.045434782608694</v>
      </c>
      <c r="Y128" s="4">
        <v>14.309021739130433</v>
      </c>
      <c r="Z128" s="11">
        <v>0.40829916443870995</v>
      </c>
      <c r="AA128" s="4">
        <v>0</v>
      </c>
      <c r="AB128" s="4">
        <v>0</v>
      </c>
      <c r="AC128" s="11" t="s">
        <v>659</v>
      </c>
      <c r="AD128" s="4">
        <v>121.41326086956524</v>
      </c>
      <c r="AE128" s="4">
        <v>63.42597826086957</v>
      </c>
      <c r="AF128" s="11">
        <v>0.5223974531827158</v>
      </c>
      <c r="AG128" s="4">
        <v>0</v>
      </c>
      <c r="AH128" s="4">
        <v>0</v>
      </c>
      <c r="AI128" s="11" t="s">
        <v>659</v>
      </c>
      <c r="AJ128" s="4">
        <v>0</v>
      </c>
      <c r="AK128" s="4">
        <v>0</v>
      </c>
      <c r="AL128" s="11" t="s">
        <v>659</v>
      </c>
      <c r="AM128" s="1">
        <v>445526</v>
      </c>
      <c r="AN128" s="1">
        <v>4</v>
      </c>
      <c r="AX128"/>
      <c r="AY128"/>
    </row>
    <row r="129" spans="1:51" x14ac:dyDescent="0.25">
      <c r="A129" t="s">
        <v>352</v>
      </c>
      <c r="B129" t="s">
        <v>169</v>
      </c>
      <c r="C129" t="s">
        <v>529</v>
      </c>
      <c r="D129" t="s">
        <v>363</v>
      </c>
      <c r="E129" s="4">
        <v>32.054347826086953</v>
      </c>
      <c r="F129" s="4">
        <v>120.80489130434785</v>
      </c>
      <c r="G129" s="4">
        <v>0</v>
      </c>
      <c r="H129" s="11">
        <v>0</v>
      </c>
      <c r="I129" s="4">
        <v>107.94945652173915</v>
      </c>
      <c r="J129" s="4">
        <v>0</v>
      </c>
      <c r="K129" s="11">
        <v>0</v>
      </c>
      <c r="L129" s="4">
        <v>14.727065217391303</v>
      </c>
      <c r="M129" s="4">
        <v>0</v>
      </c>
      <c r="N129" s="11">
        <v>0</v>
      </c>
      <c r="O129" s="4">
        <v>8.1083695652173908</v>
      </c>
      <c r="P129" s="4">
        <v>0</v>
      </c>
      <c r="Q129" s="9">
        <v>0</v>
      </c>
      <c r="R129" s="4">
        <v>0.27086956521739131</v>
      </c>
      <c r="S129" s="4">
        <v>0</v>
      </c>
      <c r="T129" s="11">
        <v>0</v>
      </c>
      <c r="U129" s="4">
        <v>6.3478260869565215</v>
      </c>
      <c r="V129" s="4">
        <v>0</v>
      </c>
      <c r="W129" s="11">
        <v>0</v>
      </c>
      <c r="X129" s="4">
        <v>36.197608695652164</v>
      </c>
      <c r="Y129" s="4">
        <v>0</v>
      </c>
      <c r="Z129" s="11">
        <v>0</v>
      </c>
      <c r="AA129" s="4">
        <v>6.2367391304347839</v>
      </c>
      <c r="AB129" s="4">
        <v>0</v>
      </c>
      <c r="AC129" s="11">
        <v>0</v>
      </c>
      <c r="AD129" s="4">
        <v>63.6434782608696</v>
      </c>
      <c r="AE129" s="4">
        <v>0</v>
      </c>
      <c r="AF129" s="11">
        <v>0</v>
      </c>
      <c r="AG129" s="4">
        <v>0</v>
      </c>
      <c r="AH129" s="4">
        <v>0</v>
      </c>
      <c r="AI129" s="11" t="s">
        <v>659</v>
      </c>
      <c r="AJ129" s="4">
        <v>0</v>
      </c>
      <c r="AK129" s="4">
        <v>0</v>
      </c>
      <c r="AL129" s="11" t="s">
        <v>659</v>
      </c>
      <c r="AM129" s="1">
        <v>445354</v>
      </c>
      <c r="AN129" s="1">
        <v>4</v>
      </c>
      <c r="AX129"/>
      <c r="AY129"/>
    </row>
    <row r="130" spans="1:51" x14ac:dyDescent="0.25">
      <c r="A130" t="s">
        <v>352</v>
      </c>
      <c r="B130" t="s">
        <v>120</v>
      </c>
      <c r="C130" t="s">
        <v>559</v>
      </c>
      <c r="D130" t="s">
        <v>387</v>
      </c>
      <c r="E130" s="4">
        <v>52.510869565217391</v>
      </c>
      <c r="F130" s="4">
        <v>205.23934782608694</v>
      </c>
      <c r="G130" s="4">
        <v>5.866847826086957</v>
      </c>
      <c r="H130" s="11">
        <v>2.8585394994815178E-2</v>
      </c>
      <c r="I130" s="4">
        <v>190.41304347826087</v>
      </c>
      <c r="J130" s="4">
        <v>5.866847826086957</v>
      </c>
      <c r="K130" s="11">
        <v>3.0811165658180158E-2</v>
      </c>
      <c r="L130" s="4">
        <v>45.603260869565219</v>
      </c>
      <c r="M130" s="4">
        <v>0</v>
      </c>
      <c r="N130" s="11">
        <v>0</v>
      </c>
      <c r="O130" s="4">
        <v>35.728260869565219</v>
      </c>
      <c r="P130" s="4">
        <v>0</v>
      </c>
      <c r="Q130" s="9">
        <v>0</v>
      </c>
      <c r="R130" s="4">
        <v>4.7445652173913047</v>
      </c>
      <c r="S130" s="4">
        <v>0</v>
      </c>
      <c r="T130" s="11">
        <v>0</v>
      </c>
      <c r="U130" s="4">
        <v>5.1304347826086953</v>
      </c>
      <c r="V130" s="4">
        <v>0</v>
      </c>
      <c r="W130" s="11">
        <v>0</v>
      </c>
      <c r="X130" s="4">
        <v>69.923913043478265</v>
      </c>
      <c r="Y130" s="4">
        <v>2.5054347826086958</v>
      </c>
      <c r="Z130" s="11">
        <v>3.5830872065910152E-2</v>
      </c>
      <c r="AA130" s="4">
        <v>4.9513043478260865</v>
      </c>
      <c r="AB130" s="4">
        <v>0</v>
      </c>
      <c r="AC130" s="11">
        <v>0</v>
      </c>
      <c r="AD130" s="4">
        <v>84.760869565217391</v>
      </c>
      <c r="AE130" s="4">
        <v>3.3614130434782608</v>
      </c>
      <c r="AF130" s="11">
        <v>3.9657604513977943E-2</v>
      </c>
      <c r="AG130" s="4">
        <v>0</v>
      </c>
      <c r="AH130" s="4">
        <v>0</v>
      </c>
      <c r="AI130" s="11" t="s">
        <v>659</v>
      </c>
      <c r="AJ130" s="4">
        <v>0</v>
      </c>
      <c r="AK130" s="4">
        <v>0</v>
      </c>
      <c r="AL130" s="11" t="s">
        <v>659</v>
      </c>
      <c r="AM130" s="1">
        <v>445264</v>
      </c>
      <c r="AN130" s="1">
        <v>4</v>
      </c>
      <c r="AX130"/>
      <c r="AY130"/>
    </row>
    <row r="131" spans="1:51" x14ac:dyDescent="0.25">
      <c r="A131" t="s">
        <v>352</v>
      </c>
      <c r="B131" t="s">
        <v>303</v>
      </c>
      <c r="C131" t="s">
        <v>496</v>
      </c>
      <c r="D131" t="s">
        <v>438</v>
      </c>
      <c r="E131" s="4">
        <v>39.478260869565219</v>
      </c>
      <c r="F131" s="4">
        <v>170.75543478260869</v>
      </c>
      <c r="G131" s="4">
        <v>0</v>
      </c>
      <c r="H131" s="11">
        <v>0</v>
      </c>
      <c r="I131" s="4">
        <v>170.75543478260869</v>
      </c>
      <c r="J131" s="4">
        <v>0</v>
      </c>
      <c r="K131" s="11">
        <v>0</v>
      </c>
      <c r="L131" s="4">
        <v>17.152173913043477</v>
      </c>
      <c r="M131" s="4">
        <v>0</v>
      </c>
      <c r="N131" s="11">
        <v>0</v>
      </c>
      <c r="O131" s="4">
        <v>17.152173913043477</v>
      </c>
      <c r="P131" s="4">
        <v>0</v>
      </c>
      <c r="Q131" s="9">
        <v>0</v>
      </c>
      <c r="R131" s="4">
        <v>0</v>
      </c>
      <c r="S131" s="4">
        <v>0</v>
      </c>
      <c r="T131" s="11" t="s">
        <v>659</v>
      </c>
      <c r="U131" s="4">
        <v>0</v>
      </c>
      <c r="V131" s="4">
        <v>0</v>
      </c>
      <c r="W131" s="11" t="s">
        <v>659</v>
      </c>
      <c r="X131" s="4">
        <v>32.456521739130437</v>
      </c>
      <c r="Y131" s="4">
        <v>0</v>
      </c>
      <c r="Z131" s="11">
        <v>0</v>
      </c>
      <c r="AA131" s="4">
        <v>0</v>
      </c>
      <c r="AB131" s="4">
        <v>0</v>
      </c>
      <c r="AC131" s="11" t="s">
        <v>659</v>
      </c>
      <c r="AD131" s="4">
        <v>121.14673913043478</v>
      </c>
      <c r="AE131" s="4">
        <v>0</v>
      </c>
      <c r="AF131" s="11">
        <v>0</v>
      </c>
      <c r="AG131" s="4">
        <v>0</v>
      </c>
      <c r="AH131" s="4">
        <v>0</v>
      </c>
      <c r="AI131" s="11" t="s">
        <v>659</v>
      </c>
      <c r="AJ131" s="4">
        <v>0</v>
      </c>
      <c r="AK131" s="4">
        <v>0</v>
      </c>
      <c r="AL131" s="11" t="s">
        <v>659</v>
      </c>
      <c r="AM131" s="1">
        <v>445535</v>
      </c>
      <c r="AN131" s="1">
        <v>4</v>
      </c>
      <c r="AX131"/>
      <c r="AY131"/>
    </row>
    <row r="132" spans="1:51" x14ac:dyDescent="0.25">
      <c r="A132" t="s">
        <v>352</v>
      </c>
      <c r="B132" t="s">
        <v>3</v>
      </c>
      <c r="C132" t="s">
        <v>461</v>
      </c>
      <c r="D132" t="s">
        <v>369</v>
      </c>
      <c r="E132" s="4">
        <v>51.793478260869563</v>
      </c>
      <c r="F132" s="4">
        <v>192.20923913043475</v>
      </c>
      <c r="G132" s="4">
        <v>27.861413043478262</v>
      </c>
      <c r="H132" s="11">
        <v>0.14495355774532398</v>
      </c>
      <c r="I132" s="4">
        <v>171.48369565217391</v>
      </c>
      <c r="J132" s="4">
        <v>27.861413043478262</v>
      </c>
      <c r="K132" s="11">
        <v>0.16247266503977437</v>
      </c>
      <c r="L132" s="4">
        <v>15.260869565217391</v>
      </c>
      <c r="M132" s="4">
        <v>0.43206521739130432</v>
      </c>
      <c r="N132" s="11">
        <v>2.8311965811965812E-2</v>
      </c>
      <c r="O132" s="4">
        <v>3.839673913043478</v>
      </c>
      <c r="P132" s="4">
        <v>0.43206521739130432</v>
      </c>
      <c r="Q132" s="9">
        <v>0.11252653927813164</v>
      </c>
      <c r="R132" s="4">
        <v>5.3125</v>
      </c>
      <c r="S132" s="4">
        <v>0</v>
      </c>
      <c r="T132" s="11">
        <v>0</v>
      </c>
      <c r="U132" s="4">
        <v>6.1086956521739131</v>
      </c>
      <c r="V132" s="4">
        <v>0</v>
      </c>
      <c r="W132" s="11">
        <v>0</v>
      </c>
      <c r="X132" s="4">
        <v>49.918478260869563</v>
      </c>
      <c r="Y132" s="4">
        <v>14.521739130434783</v>
      </c>
      <c r="Z132" s="11">
        <v>0.29090909090909095</v>
      </c>
      <c r="AA132" s="4">
        <v>9.304347826086957</v>
      </c>
      <c r="AB132" s="4">
        <v>0</v>
      </c>
      <c r="AC132" s="11">
        <v>0</v>
      </c>
      <c r="AD132" s="4">
        <v>103.6820652173913</v>
      </c>
      <c r="AE132" s="4">
        <v>12.907608695652174</v>
      </c>
      <c r="AF132" s="11">
        <v>0.12449220285676846</v>
      </c>
      <c r="AG132" s="4">
        <v>14.043478260869565</v>
      </c>
      <c r="AH132" s="4">
        <v>0</v>
      </c>
      <c r="AI132" s="11">
        <v>0</v>
      </c>
      <c r="AJ132" s="4">
        <v>0</v>
      </c>
      <c r="AK132" s="4">
        <v>0</v>
      </c>
      <c r="AL132" s="11" t="s">
        <v>659</v>
      </c>
      <c r="AM132" s="1">
        <v>445413</v>
      </c>
      <c r="AN132" s="1">
        <v>4</v>
      </c>
      <c r="AX132"/>
      <c r="AY132"/>
    </row>
    <row r="133" spans="1:51" x14ac:dyDescent="0.25">
      <c r="A133" t="s">
        <v>352</v>
      </c>
      <c r="B133" t="s">
        <v>122</v>
      </c>
      <c r="C133" t="s">
        <v>503</v>
      </c>
      <c r="D133" t="s">
        <v>413</v>
      </c>
      <c r="E133" s="4">
        <v>53.293478260869563</v>
      </c>
      <c r="F133" s="4">
        <v>202.46402173913043</v>
      </c>
      <c r="G133" s="4">
        <v>66.165760869565219</v>
      </c>
      <c r="H133" s="11">
        <v>0.32680256127095048</v>
      </c>
      <c r="I133" s="4">
        <v>181.92228260869567</v>
      </c>
      <c r="J133" s="4">
        <v>66.165760869565219</v>
      </c>
      <c r="K133" s="11">
        <v>0.36370344479397254</v>
      </c>
      <c r="L133" s="4">
        <v>37.544782608695655</v>
      </c>
      <c r="M133" s="4">
        <v>0.47010869565217389</v>
      </c>
      <c r="N133" s="11">
        <v>1.2521278936458489E-2</v>
      </c>
      <c r="O133" s="4">
        <v>17.442934782608695</v>
      </c>
      <c r="P133" s="4">
        <v>0.47010869565217389</v>
      </c>
      <c r="Q133" s="9">
        <v>2.6951238510671445E-2</v>
      </c>
      <c r="R133" s="4">
        <v>14.965978260869566</v>
      </c>
      <c r="S133" s="4">
        <v>0</v>
      </c>
      <c r="T133" s="11">
        <v>0</v>
      </c>
      <c r="U133" s="4">
        <v>5.1358695652173916</v>
      </c>
      <c r="V133" s="4">
        <v>0</v>
      </c>
      <c r="W133" s="11">
        <v>0</v>
      </c>
      <c r="X133" s="4">
        <v>52.588043478260872</v>
      </c>
      <c r="Y133" s="4">
        <v>13.127717391304348</v>
      </c>
      <c r="Z133" s="11">
        <v>0.24963312043984207</v>
      </c>
      <c r="AA133" s="4">
        <v>0.43989130434782608</v>
      </c>
      <c r="AB133" s="4">
        <v>0</v>
      </c>
      <c r="AC133" s="11">
        <v>0</v>
      </c>
      <c r="AD133" s="4">
        <v>111.89130434782609</v>
      </c>
      <c r="AE133" s="4">
        <v>52.567934782608695</v>
      </c>
      <c r="AF133" s="11">
        <v>0.46981251214299591</v>
      </c>
      <c r="AG133" s="4">
        <v>0</v>
      </c>
      <c r="AH133" s="4">
        <v>0</v>
      </c>
      <c r="AI133" s="11" t="s">
        <v>659</v>
      </c>
      <c r="AJ133" s="4">
        <v>0</v>
      </c>
      <c r="AK133" s="4">
        <v>0</v>
      </c>
      <c r="AL133" s="11" t="s">
        <v>659</v>
      </c>
      <c r="AM133" s="1">
        <v>445268</v>
      </c>
      <c r="AN133" s="1">
        <v>4</v>
      </c>
      <c r="AX133"/>
      <c r="AY133"/>
    </row>
    <row r="134" spans="1:51" x14ac:dyDescent="0.25">
      <c r="A134" t="s">
        <v>352</v>
      </c>
      <c r="B134" t="s">
        <v>143</v>
      </c>
      <c r="C134" t="s">
        <v>457</v>
      </c>
      <c r="D134" t="s">
        <v>433</v>
      </c>
      <c r="E134" s="4">
        <v>93.782608695652172</v>
      </c>
      <c r="F134" s="4">
        <v>297.56347826086954</v>
      </c>
      <c r="G134" s="4">
        <v>0</v>
      </c>
      <c r="H134" s="11">
        <v>0</v>
      </c>
      <c r="I134" s="4">
        <v>280.09271739130429</v>
      </c>
      <c r="J134" s="4">
        <v>0</v>
      </c>
      <c r="K134" s="11">
        <v>0</v>
      </c>
      <c r="L134" s="4">
        <v>67.555978260869566</v>
      </c>
      <c r="M134" s="4">
        <v>0</v>
      </c>
      <c r="N134" s="11">
        <v>0</v>
      </c>
      <c r="O134" s="4">
        <v>50.979891304347824</v>
      </c>
      <c r="P134" s="4">
        <v>0</v>
      </c>
      <c r="Q134" s="9">
        <v>0</v>
      </c>
      <c r="R134" s="4">
        <v>11.018804347826087</v>
      </c>
      <c r="S134" s="4">
        <v>0</v>
      </c>
      <c r="T134" s="11">
        <v>0</v>
      </c>
      <c r="U134" s="4">
        <v>5.5572826086956528</v>
      </c>
      <c r="V134" s="4">
        <v>0</v>
      </c>
      <c r="W134" s="11">
        <v>0</v>
      </c>
      <c r="X134" s="4">
        <v>62.653369565217396</v>
      </c>
      <c r="Y134" s="4">
        <v>0</v>
      </c>
      <c r="Z134" s="11">
        <v>0</v>
      </c>
      <c r="AA134" s="4">
        <v>0.89467391304347832</v>
      </c>
      <c r="AB134" s="4">
        <v>0</v>
      </c>
      <c r="AC134" s="11">
        <v>0</v>
      </c>
      <c r="AD134" s="4">
        <v>161.39641304347825</v>
      </c>
      <c r="AE134" s="4">
        <v>0</v>
      </c>
      <c r="AF134" s="11">
        <v>0</v>
      </c>
      <c r="AG134" s="4">
        <v>5.0630434782608704</v>
      </c>
      <c r="AH134" s="4">
        <v>0</v>
      </c>
      <c r="AI134" s="11">
        <v>0</v>
      </c>
      <c r="AJ134" s="4">
        <v>0</v>
      </c>
      <c r="AK134" s="4">
        <v>0</v>
      </c>
      <c r="AL134" s="11" t="s">
        <v>659</v>
      </c>
      <c r="AM134" s="1">
        <v>445298</v>
      </c>
      <c r="AN134" s="1">
        <v>4</v>
      </c>
      <c r="AX134"/>
      <c r="AY134"/>
    </row>
    <row r="135" spans="1:51" x14ac:dyDescent="0.25">
      <c r="A135" t="s">
        <v>352</v>
      </c>
      <c r="B135" t="s">
        <v>290</v>
      </c>
      <c r="C135" t="s">
        <v>478</v>
      </c>
      <c r="D135" t="s">
        <v>379</v>
      </c>
      <c r="E135" s="4">
        <v>95.510869565217391</v>
      </c>
      <c r="F135" s="4">
        <v>405.38043478260875</v>
      </c>
      <c r="G135" s="4">
        <v>0</v>
      </c>
      <c r="H135" s="11">
        <v>0</v>
      </c>
      <c r="I135" s="4">
        <v>362.5776086956522</v>
      </c>
      <c r="J135" s="4">
        <v>0</v>
      </c>
      <c r="K135" s="11">
        <v>0</v>
      </c>
      <c r="L135" s="4">
        <v>85.383913043478302</v>
      </c>
      <c r="M135" s="4">
        <v>0</v>
      </c>
      <c r="N135" s="11">
        <v>0</v>
      </c>
      <c r="O135" s="4">
        <v>52.873695652173943</v>
      </c>
      <c r="P135" s="4">
        <v>0</v>
      </c>
      <c r="Q135" s="9">
        <v>0</v>
      </c>
      <c r="R135" s="4">
        <v>27.042826086956524</v>
      </c>
      <c r="S135" s="4">
        <v>0</v>
      </c>
      <c r="T135" s="11">
        <v>0</v>
      </c>
      <c r="U135" s="4">
        <v>5.4673913043478262</v>
      </c>
      <c r="V135" s="4">
        <v>0</v>
      </c>
      <c r="W135" s="11">
        <v>0</v>
      </c>
      <c r="X135" s="4">
        <v>106.04010869565222</v>
      </c>
      <c r="Y135" s="4">
        <v>0</v>
      </c>
      <c r="Z135" s="11">
        <v>0</v>
      </c>
      <c r="AA135" s="4">
        <v>10.292608695652175</v>
      </c>
      <c r="AB135" s="4">
        <v>0</v>
      </c>
      <c r="AC135" s="11">
        <v>0</v>
      </c>
      <c r="AD135" s="4">
        <v>201.3034782608695</v>
      </c>
      <c r="AE135" s="4">
        <v>0</v>
      </c>
      <c r="AF135" s="11">
        <v>0</v>
      </c>
      <c r="AG135" s="4">
        <v>2.3603260869565217</v>
      </c>
      <c r="AH135" s="4">
        <v>0</v>
      </c>
      <c r="AI135" s="11">
        <v>0</v>
      </c>
      <c r="AJ135" s="4">
        <v>0</v>
      </c>
      <c r="AK135" s="4">
        <v>0</v>
      </c>
      <c r="AL135" s="11" t="s">
        <v>659</v>
      </c>
      <c r="AM135" s="1">
        <v>445520</v>
      </c>
      <c r="AN135" s="1">
        <v>4</v>
      </c>
      <c r="AX135"/>
      <c r="AY135"/>
    </row>
    <row r="136" spans="1:51" x14ac:dyDescent="0.25">
      <c r="A136" t="s">
        <v>352</v>
      </c>
      <c r="B136" t="s">
        <v>157</v>
      </c>
      <c r="C136" t="s">
        <v>578</v>
      </c>
      <c r="D136" t="s">
        <v>390</v>
      </c>
      <c r="E136" s="4">
        <v>66.532608695652172</v>
      </c>
      <c r="F136" s="4">
        <v>239.86989130434776</v>
      </c>
      <c r="G136" s="4">
        <v>0</v>
      </c>
      <c r="H136" s="11">
        <v>0</v>
      </c>
      <c r="I136" s="4">
        <v>210.45293478260865</v>
      </c>
      <c r="J136" s="4">
        <v>0</v>
      </c>
      <c r="K136" s="11">
        <v>0</v>
      </c>
      <c r="L136" s="4">
        <v>36.116086956521741</v>
      </c>
      <c r="M136" s="4">
        <v>0</v>
      </c>
      <c r="N136" s="11">
        <v>0</v>
      </c>
      <c r="O136" s="4">
        <v>11.19576086956522</v>
      </c>
      <c r="P136" s="4">
        <v>0</v>
      </c>
      <c r="Q136" s="9">
        <v>0</v>
      </c>
      <c r="R136" s="4">
        <v>20.789891304347826</v>
      </c>
      <c r="S136" s="4">
        <v>0</v>
      </c>
      <c r="T136" s="11">
        <v>0</v>
      </c>
      <c r="U136" s="4">
        <v>4.1304347826086953</v>
      </c>
      <c r="V136" s="4">
        <v>0</v>
      </c>
      <c r="W136" s="11">
        <v>0</v>
      </c>
      <c r="X136" s="4">
        <v>60.780543478260853</v>
      </c>
      <c r="Y136" s="4">
        <v>0</v>
      </c>
      <c r="Z136" s="11">
        <v>0</v>
      </c>
      <c r="AA136" s="4">
        <v>4.4966304347826069</v>
      </c>
      <c r="AB136" s="4">
        <v>0</v>
      </c>
      <c r="AC136" s="11">
        <v>0</v>
      </c>
      <c r="AD136" s="4">
        <v>109.71597826086955</v>
      </c>
      <c r="AE136" s="4">
        <v>0</v>
      </c>
      <c r="AF136" s="11">
        <v>0</v>
      </c>
      <c r="AG136" s="4">
        <v>28.76065217391303</v>
      </c>
      <c r="AH136" s="4">
        <v>0</v>
      </c>
      <c r="AI136" s="11">
        <v>0</v>
      </c>
      <c r="AJ136" s="4">
        <v>0</v>
      </c>
      <c r="AK136" s="4">
        <v>0</v>
      </c>
      <c r="AL136" s="11" t="s">
        <v>659</v>
      </c>
      <c r="AM136" s="1">
        <v>445326</v>
      </c>
      <c r="AN136" s="1">
        <v>4</v>
      </c>
      <c r="AX136"/>
      <c r="AY136"/>
    </row>
    <row r="137" spans="1:51" x14ac:dyDescent="0.25">
      <c r="A137" t="s">
        <v>352</v>
      </c>
      <c r="B137" t="s">
        <v>112</v>
      </c>
      <c r="C137" t="s">
        <v>497</v>
      </c>
      <c r="D137" t="s">
        <v>419</v>
      </c>
      <c r="E137" s="4">
        <v>61.423913043478258</v>
      </c>
      <c r="F137" s="4">
        <v>231.93684782608696</v>
      </c>
      <c r="G137" s="4">
        <v>0</v>
      </c>
      <c r="H137" s="11">
        <v>0</v>
      </c>
      <c r="I137" s="4">
        <v>213.0345652173913</v>
      </c>
      <c r="J137" s="4">
        <v>0</v>
      </c>
      <c r="K137" s="11">
        <v>0</v>
      </c>
      <c r="L137" s="4">
        <v>21.076739130434785</v>
      </c>
      <c r="M137" s="4">
        <v>0</v>
      </c>
      <c r="N137" s="11">
        <v>0</v>
      </c>
      <c r="O137" s="4">
        <v>6.6765217391304352</v>
      </c>
      <c r="P137" s="4">
        <v>0</v>
      </c>
      <c r="Q137" s="9">
        <v>0</v>
      </c>
      <c r="R137" s="4">
        <v>10.030652173913044</v>
      </c>
      <c r="S137" s="4">
        <v>0</v>
      </c>
      <c r="T137" s="11">
        <v>0</v>
      </c>
      <c r="U137" s="4">
        <v>4.3695652173913047</v>
      </c>
      <c r="V137" s="4">
        <v>0</v>
      </c>
      <c r="W137" s="11">
        <v>0</v>
      </c>
      <c r="X137" s="4">
        <v>69.35358695652171</v>
      </c>
      <c r="Y137" s="4">
        <v>0</v>
      </c>
      <c r="Z137" s="11">
        <v>0</v>
      </c>
      <c r="AA137" s="4">
        <v>4.5020652173913041</v>
      </c>
      <c r="AB137" s="4">
        <v>0</v>
      </c>
      <c r="AC137" s="11">
        <v>0</v>
      </c>
      <c r="AD137" s="4">
        <v>134.31021739130438</v>
      </c>
      <c r="AE137" s="4">
        <v>0</v>
      </c>
      <c r="AF137" s="11">
        <v>0</v>
      </c>
      <c r="AG137" s="4">
        <v>2.694239130434783</v>
      </c>
      <c r="AH137" s="4">
        <v>0</v>
      </c>
      <c r="AI137" s="11">
        <v>0</v>
      </c>
      <c r="AJ137" s="4">
        <v>0</v>
      </c>
      <c r="AK137" s="4">
        <v>0</v>
      </c>
      <c r="AL137" s="11" t="s">
        <v>659</v>
      </c>
      <c r="AM137" s="1">
        <v>445252</v>
      </c>
      <c r="AN137" s="1">
        <v>4</v>
      </c>
      <c r="AX137"/>
      <c r="AY137"/>
    </row>
    <row r="138" spans="1:51" x14ac:dyDescent="0.25">
      <c r="A138" t="s">
        <v>352</v>
      </c>
      <c r="B138" t="s">
        <v>107</v>
      </c>
      <c r="C138" t="s">
        <v>493</v>
      </c>
      <c r="D138" t="s">
        <v>389</v>
      </c>
      <c r="E138" s="4">
        <v>96.902173913043484</v>
      </c>
      <c r="F138" s="4">
        <v>333.8976086956522</v>
      </c>
      <c r="G138" s="4">
        <v>0</v>
      </c>
      <c r="H138" s="11">
        <v>0</v>
      </c>
      <c r="I138" s="4">
        <v>308.89663043478259</v>
      </c>
      <c r="J138" s="4">
        <v>0</v>
      </c>
      <c r="K138" s="11">
        <v>0</v>
      </c>
      <c r="L138" s="4">
        <v>67.16391304347826</v>
      </c>
      <c r="M138" s="4">
        <v>0</v>
      </c>
      <c r="N138" s="11">
        <v>0</v>
      </c>
      <c r="O138" s="4">
        <v>47.316086956521751</v>
      </c>
      <c r="P138" s="4">
        <v>0</v>
      </c>
      <c r="Q138" s="9">
        <v>0</v>
      </c>
      <c r="R138" s="4">
        <v>14.63043478260869</v>
      </c>
      <c r="S138" s="4">
        <v>0</v>
      </c>
      <c r="T138" s="11">
        <v>0</v>
      </c>
      <c r="U138" s="4">
        <v>5.2173913043478262</v>
      </c>
      <c r="V138" s="4">
        <v>0</v>
      </c>
      <c r="W138" s="11">
        <v>0</v>
      </c>
      <c r="X138" s="4">
        <v>76.332282608695635</v>
      </c>
      <c r="Y138" s="4">
        <v>0</v>
      </c>
      <c r="Z138" s="11">
        <v>0</v>
      </c>
      <c r="AA138" s="4">
        <v>5.1531521739130444</v>
      </c>
      <c r="AB138" s="4">
        <v>0</v>
      </c>
      <c r="AC138" s="11">
        <v>0</v>
      </c>
      <c r="AD138" s="4">
        <v>156.55934782608693</v>
      </c>
      <c r="AE138" s="4">
        <v>0</v>
      </c>
      <c r="AF138" s="11">
        <v>0</v>
      </c>
      <c r="AG138" s="4">
        <v>28.688913043478276</v>
      </c>
      <c r="AH138" s="4">
        <v>0</v>
      </c>
      <c r="AI138" s="11">
        <v>0</v>
      </c>
      <c r="AJ138" s="4">
        <v>0</v>
      </c>
      <c r="AK138" s="4">
        <v>0</v>
      </c>
      <c r="AL138" s="11" t="s">
        <v>659</v>
      </c>
      <c r="AM138" s="1">
        <v>445244</v>
      </c>
      <c r="AN138" s="1">
        <v>4</v>
      </c>
      <c r="AX138"/>
      <c r="AY138"/>
    </row>
    <row r="139" spans="1:51" x14ac:dyDescent="0.25">
      <c r="A139" t="s">
        <v>352</v>
      </c>
      <c r="B139" t="s">
        <v>140</v>
      </c>
      <c r="C139" t="s">
        <v>573</v>
      </c>
      <c r="D139" t="s">
        <v>396</v>
      </c>
      <c r="E139" s="4">
        <v>117.08695652173913</v>
      </c>
      <c r="F139" s="4">
        <v>388.92836956521739</v>
      </c>
      <c r="G139" s="4">
        <v>0</v>
      </c>
      <c r="H139" s="11">
        <v>0</v>
      </c>
      <c r="I139" s="4">
        <v>356.52760869565219</v>
      </c>
      <c r="J139" s="4">
        <v>0</v>
      </c>
      <c r="K139" s="11">
        <v>0</v>
      </c>
      <c r="L139" s="4">
        <v>85.284239130434756</v>
      </c>
      <c r="M139" s="4">
        <v>0</v>
      </c>
      <c r="N139" s="11">
        <v>0</v>
      </c>
      <c r="O139" s="4">
        <v>68.126086956521718</v>
      </c>
      <c r="P139" s="4">
        <v>0</v>
      </c>
      <c r="Q139" s="9">
        <v>0</v>
      </c>
      <c r="R139" s="4">
        <v>11.679891304347823</v>
      </c>
      <c r="S139" s="4">
        <v>0</v>
      </c>
      <c r="T139" s="11">
        <v>0</v>
      </c>
      <c r="U139" s="4">
        <v>5.4782608695652177</v>
      </c>
      <c r="V139" s="4">
        <v>0</v>
      </c>
      <c r="W139" s="11">
        <v>0</v>
      </c>
      <c r="X139" s="4">
        <v>56.528804347826075</v>
      </c>
      <c r="Y139" s="4">
        <v>0</v>
      </c>
      <c r="Z139" s="11">
        <v>0</v>
      </c>
      <c r="AA139" s="4">
        <v>15.242608695652166</v>
      </c>
      <c r="AB139" s="4">
        <v>0</v>
      </c>
      <c r="AC139" s="11">
        <v>0</v>
      </c>
      <c r="AD139" s="4">
        <v>177.17304347826095</v>
      </c>
      <c r="AE139" s="4">
        <v>0</v>
      </c>
      <c r="AF139" s="11">
        <v>0</v>
      </c>
      <c r="AG139" s="4">
        <v>54.699673913043476</v>
      </c>
      <c r="AH139" s="4">
        <v>0</v>
      </c>
      <c r="AI139" s="11">
        <v>0</v>
      </c>
      <c r="AJ139" s="4">
        <v>0</v>
      </c>
      <c r="AK139" s="4">
        <v>0</v>
      </c>
      <c r="AL139" s="11" t="s">
        <v>659</v>
      </c>
      <c r="AM139" s="1">
        <v>445294</v>
      </c>
      <c r="AN139" s="1">
        <v>4</v>
      </c>
      <c r="AX139"/>
      <c r="AY139"/>
    </row>
    <row r="140" spans="1:51" x14ac:dyDescent="0.25">
      <c r="A140" t="s">
        <v>352</v>
      </c>
      <c r="B140" t="s">
        <v>7</v>
      </c>
      <c r="C140" t="s">
        <v>504</v>
      </c>
      <c r="D140" t="s">
        <v>431</v>
      </c>
      <c r="E140" s="4">
        <v>96.010869565217391</v>
      </c>
      <c r="F140" s="4">
        <v>333.92271739130433</v>
      </c>
      <c r="G140" s="4">
        <v>0.1358695652173913</v>
      </c>
      <c r="H140" s="11">
        <v>4.0688925353399589E-4</v>
      </c>
      <c r="I140" s="4">
        <v>310.13</v>
      </c>
      <c r="J140" s="4">
        <v>0.1358695652173913</v>
      </c>
      <c r="K140" s="11">
        <v>4.381051985212372E-4</v>
      </c>
      <c r="L140" s="4">
        <v>39.142065217391306</v>
      </c>
      <c r="M140" s="4">
        <v>0</v>
      </c>
      <c r="N140" s="11">
        <v>0</v>
      </c>
      <c r="O140" s="4">
        <v>19.814130434782609</v>
      </c>
      <c r="P140" s="4">
        <v>0</v>
      </c>
      <c r="Q140" s="9">
        <v>0</v>
      </c>
      <c r="R140" s="4">
        <v>14.501847826086955</v>
      </c>
      <c r="S140" s="4">
        <v>0</v>
      </c>
      <c r="T140" s="11">
        <v>0</v>
      </c>
      <c r="U140" s="4">
        <v>4.8260869565217392</v>
      </c>
      <c r="V140" s="4">
        <v>0</v>
      </c>
      <c r="W140" s="11">
        <v>0</v>
      </c>
      <c r="X140" s="4">
        <v>112.65815217391298</v>
      </c>
      <c r="Y140" s="4">
        <v>0.1358695652173913</v>
      </c>
      <c r="Z140" s="11">
        <v>1.2060340294561757E-3</v>
      </c>
      <c r="AA140" s="4">
        <v>4.4647826086956499</v>
      </c>
      <c r="AB140" s="4">
        <v>0</v>
      </c>
      <c r="AC140" s="11">
        <v>0</v>
      </c>
      <c r="AD140" s="4">
        <v>169.91619565217391</v>
      </c>
      <c r="AE140" s="4">
        <v>0</v>
      </c>
      <c r="AF140" s="11">
        <v>0</v>
      </c>
      <c r="AG140" s="4">
        <v>7.7415217391304338</v>
      </c>
      <c r="AH140" s="4">
        <v>0</v>
      </c>
      <c r="AI140" s="11">
        <v>0</v>
      </c>
      <c r="AJ140" s="4">
        <v>0</v>
      </c>
      <c r="AK140" s="4">
        <v>0</v>
      </c>
      <c r="AL140" s="11" t="s">
        <v>659</v>
      </c>
      <c r="AM140" s="1">
        <v>445236</v>
      </c>
      <c r="AN140" s="1">
        <v>4</v>
      </c>
      <c r="AX140"/>
      <c r="AY140"/>
    </row>
    <row r="141" spans="1:51" x14ac:dyDescent="0.25">
      <c r="A141" t="s">
        <v>352</v>
      </c>
      <c r="B141" t="s">
        <v>150</v>
      </c>
      <c r="C141" t="s">
        <v>576</v>
      </c>
      <c r="D141" t="s">
        <v>392</v>
      </c>
      <c r="E141" s="4">
        <v>47.978260869565219</v>
      </c>
      <c r="F141" s="4">
        <v>163.26684782608694</v>
      </c>
      <c r="G141" s="4">
        <v>0</v>
      </c>
      <c r="H141" s="11">
        <v>0</v>
      </c>
      <c r="I141" s="4">
        <v>142.12608695652173</v>
      </c>
      <c r="J141" s="4">
        <v>0</v>
      </c>
      <c r="K141" s="11">
        <v>0</v>
      </c>
      <c r="L141" s="4">
        <v>31.568478260869565</v>
      </c>
      <c r="M141" s="4">
        <v>0</v>
      </c>
      <c r="N141" s="11">
        <v>0</v>
      </c>
      <c r="O141" s="4">
        <v>16.331195652173914</v>
      </c>
      <c r="P141" s="4">
        <v>0</v>
      </c>
      <c r="Q141" s="9">
        <v>0</v>
      </c>
      <c r="R141" s="4">
        <v>10.280760869565217</v>
      </c>
      <c r="S141" s="4">
        <v>0</v>
      </c>
      <c r="T141" s="11">
        <v>0</v>
      </c>
      <c r="U141" s="4">
        <v>4.9565217391304346</v>
      </c>
      <c r="V141" s="4">
        <v>0</v>
      </c>
      <c r="W141" s="11">
        <v>0</v>
      </c>
      <c r="X141" s="4">
        <v>36.014347826086947</v>
      </c>
      <c r="Y141" s="4">
        <v>0</v>
      </c>
      <c r="Z141" s="11">
        <v>0</v>
      </c>
      <c r="AA141" s="4">
        <v>5.9034782608695666</v>
      </c>
      <c r="AB141" s="4">
        <v>0</v>
      </c>
      <c r="AC141" s="11">
        <v>0</v>
      </c>
      <c r="AD141" s="4">
        <v>89.780543478260867</v>
      </c>
      <c r="AE141" s="4">
        <v>0</v>
      </c>
      <c r="AF141" s="11">
        <v>0</v>
      </c>
      <c r="AG141" s="4">
        <v>0</v>
      </c>
      <c r="AH141" s="4">
        <v>0</v>
      </c>
      <c r="AI141" s="11" t="s">
        <v>659</v>
      </c>
      <c r="AJ141" s="4">
        <v>0</v>
      </c>
      <c r="AK141" s="4">
        <v>0</v>
      </c>
      <c r="AL141" s="11" t="s">
        <v>659</v>
      </c>
      <c r="AM141" s="1">
        <v>445310</v>
      </c>
      <c r="AN141" s="1">
        <v>4</v>
      </c>
      <c r="AX141"/>
      <c r="AY141"/>
    </row>
    <row r="142" spans="1:51" x14ac:dyDescent="0.25">
      <c r="A142" t="s">
        <v>352</v>
      </c>
      <c r="B142" t="s">
        <v>67</v>
      </c>
      <c r="C142" t="s">
        <v>460</v>
      </c>
      <c r="D142" t="s">
        <v>406</v>
      </c>
      <c r="E142" s="4">
        <v>87.586956521739125</v>
      </c>
      <c r="F142" s="4">
        <v>299.93021739130444</v>
      </c>
      <c r="G142" s="4">
        <v>0</v>
      </c>
      <c r="H142" s="11">
        <v>0</v>
      </c>
      <c r="I142" s="4">
        <v>286.17641304347831</v>
      </c>
      <c r="J142" s="4">
        <v>0</v>
      </c>
      <c r="K142" s="11">
        <v>0</v>
      </c>
      <c r="L142" s="4">
        <v>30.261630434782621</v>
      </c>
      <c r="M142" s="4">
        <v>0</v>
      </c>
      <c r="N142" s="11">
        <v>0</v>
      </c>
      <c r="O142" s="4">
        <v>16.540217391304353</v>
      </c>
      <c r="P142" s="4">
        <v>0</v>
      </c>
      <c r="Q142" s="9">
        <v>0</v>
      </c>
      <c r="R142" s="4">
        <v>12.216739130434789</v>
      </c>
      <c r="S142" s="4">
        <v>0</v>
      </c>
      <c r="T142" s="11">
        <v>0</v>
      </c>
      <c r="U142" s="4">
        <v>1.5046739130434783</v>
      </c>
      <c r="V142" s="4">
        <v>0</v>
      </c>
      <c r="W142" s="11">
        <v>0</v>
      </c>
      <c r="X142" s="4">
        <v>98.942717391304342</v>
      </c>
      <c r="Y142" s="4">
        <v>0</v>
      </c>
      <c r="Z142" s="11">
        <v>0</v>
      </c>
      <c r="AA142" s="4">
        <v>3.239130434782609E-2</v>
      </c>
      <c r="AB142" s="4">
        <v>0</v>
      </c>
      <c r="AC142" s="11">
        <v>0</v>
      </c>
      <c r="AD142" s="4">
        <v>170.69347826086963</v>
      </c>
      <c r="AE142" s="4">
        <v>0</v>
      </c>
      <c r="AF142" s="11">
        <v>0</v>
      </c>
      <c r="AG142" s="4">
        <v>0</v>
      </c>
      <c r="AH142" s="4">
        <v>0</v>
      </c>
      <c r="AI142" s="11" t="s">
        <v>659</v>
      </c>
      <c r="AJ142" s="4">
        <v>0</v>
      </c>
      <c r="AK142" s="4">
        <v>0</v>
      </c>
      <c r="AL142" s="11" t="s">
        <v>659</v>
      </c>
      <c r="AM142" s="1">
        <v>445167</v>
      </c>
      <c r="AN142" s="1">
        <v>4</v>
      </c>
      <c r="AX142"/>
      <c r="AY142"/>
    </row>
    <row r="143" spans="1:51" x14ac:dyDescent="0.25">
      <c r="A143" t="s">
        <v>352</v>
      </c>
      <c r="B143" t="s">
        <v>298</v>
      </c>
      <c r="C143" t="s">
        <v>543</v>
      </c>
      <c r="D143" t="s">
        <v>396</v>
      </c>
      <c r="E143" s="4">
        <v>43.434782608695649</v>
      </c>
      <c r="F143" s="4">
        <v>200.52608695652168</v>
      </c>
      <c r="G143" s="4">
        <v>0</v>
      </c>
      <c r="H143" s="11">
        <v>0</v>
      </c>
      <c r="I143" s="4">
        <v>183.72304347826082</v>
      </c>
      <c r="J143" s="4">
        <v>0</v>
      </c>
      <c r="K143" s="11">
        <v>0</v>
      </c>
      <c r="L143" s="4">
        <v>35.539565217391299</v>
      </c>
      <c r="M143" s="4">
        <v>0</v>
      </c>
      <c r="N143" s="11">
        <v>0</v>
      </c>
      <c r="O143" s="4">
        <v>29.746086956521733</v>
      </c>
      <c r="P143" s="4">
        <v>0</v>
      </c>
      <c r="Q143" s="9">
        <v>0</v>
      </c>
      <c r="R143" s="4">
        <v>1.4395652173913043</v>
      </c>
      <c r="S143" s="4">
        <v>0</v>
      </c>
      <c r="T143" s="11">
        <v>0</v>
      </c>
      <c r="U143" s="4">
        <v>4.3539130434782605</v>
      </c>
      <c r="V143" s="4">
        <v>0</v>
      </c>
      <c r="W143" s="11">
        <v>0</v>
      </c>
      <c r="X143" s="4">
        <v>32.821956521739125</v>
      </c>
      <c r="Y143" s="4">
        <v>0</v>
      </c>
      <c r="Z143" s="11">
        <v>0</v>
      </c>
      <c r="AA143" s="4">
        <v>11.009565217391305</v>
      </c>
      <c r="AB143" s="4">
        <v>0</v>
      </c>
      <c r="AC143" s="11">
        <v>0</v>
      </c>
      <c r="AD143" s="4">
        <v>121.15499999999996</v>
      </c>
      <c r="AE143" s="4">
        <v>0</v>
      </c>
      <c r="AF143" s="11">
        <v>0</v>
      </c>
      <c r="AG143" s="4">
        <v>0</v>
      </c>
      <c r="AH143" s="4">
        <v>0</v>
      </c>
      <c r="AI143" s="11" t="s">
        <v>659</v>
      </c>
      <c r="AJ143" s="4">
        <v>0</v>
      </c>
      <c r="AK143" s="4">
        <v>0</v>
      </c>
      <c r="AL143" s="11" t="s">
        <v>659</v>
      </c>
      <c r="AM143" s="1">
        <v>445528</v>
      </c>
      <c r="AN143" s="1">
        <v>4</v>
      </c>
      <c r="AX143"/>
      <c r="AY143"/>
    </row>
    <row r="144" spans="1:51" x14ac:dyDescent="0.25">
      <c r="A144" t="s">
        <v>352</v>
      </c>
      <c r="B144" t="s">
        <v>145</v>
      </c>
      <c r="C144" t="s">
        <v>557</v>
      </c>
      <c r="D144" t="s">
        <v>418</v>
      </c>
      <c r="E144" s="4">
        <v>82.641304347826093</v>
      </c>
      <c r="F144" s="4">
        <v>262.70510869565214</v>
      </c>
      <c r="G144" s="4">
        <v>3.3097826086956519</v>
      </c>
      <c r="H144" s="11">
        <v>1.2598851332313013E-2</v>
      </c>
      <c r="I144" s="4">
        <v>236.03923913043474</v>
      </c>
      <c r="J144" s="4">
        <v>0.97826086956521741</v>
      </c>
      <c r="K144" s="11">
        <v>4.1444840831088795E-3</v>
      </c>
      <c r="L144" s="4">
        <v>30.01554347826087</v>
      </c>
      <c r="M144" s="4">
        <v>3.3097826086956519</v>
      </c>
      <c r="N144" s="11">
        <v>0.11026895485310147</v>
      </c>
      <c r="O144" s="4">
        <v>12.694673913043477</v>
      </c>
      <c r="P144" s="4">
        <v>0.97826086956521741</v>
      </c>
      <c r="Q144" s="9">
        <v>7.7060732419450134E-2</v>
      </c>
      <c r="R144" s="4">
        <v>11.511086956521739</v>
      </c>
      <c r="S144" s="4">
        <v>0</v>
      </c>
      <c r="T144" s="11">
        <v>0</v>
      </c>
      <c r="U144" s="4">
        <v>5.8097826086956523</v>
      </c>
      <c r="V144" s="4">
        <v>2.3315217391304346</v>
      </c>
      <c r="W144" s="11">
        <v>0.4013096351730589</v>
      </c>
      <c r="X144" s="4">
        <v>84.111521739130438</v>
      </c>
      <c r="Y144" s="4">
        <v>0</v>
      </c>
      <c r="Z144" s="11">
        <v>0</v>
      </c>
      <c r="AA144" s="4">
        <v>9.3450000000000006</v>
      </c>
      <c r="AB144" s="4">
        <v>0</v>
      </c>
      <c r="AC144" s="11">
        <v>0</v>
      </c>
      <c r="AD144" s="4">
        <v>109.13880434782605</v>
      </c>
      <c r="AE144" s="4">
        <v>0</v>
      </c>
      <c r="AF144" s="11">
        <v>0</v>
      </c>
      <c r="AG144" s="4">
        <v>30.094239130434783</v>
      </c>
      <c r="AH144" s="4">
        <v>0</v>
      </c>
      <c r="AI144" s="11">
        <v>0</v>
      </c>
      <c r="AJ144" s="4">
        <v>0</v>
      </c>
      <c r="AK144" s="4">
        <v>0</v>
      </c>
      <c r="AL144" s="11" t="s">
        <v>659</v>
      </c>
      <c r="AM144" s="1">
        <v>445302</v>
      </c>
      <c r="AN144" s="1">
        <v>4</v>
      </c>
      <c r="AX144"/>
      <c r="AY144"/>
    </row>
    <row r="145" spans="1:51" x14ac:dyDescent="0.25">
      <c r="A145" t="s">
        <v>352</v>
      </c>
      <c r="B145" t="s">
        <v>255</v>
      </c>
      <c r="C145" t="s">
        <v>491</v>
      </c>
      <c r="D145" t="s">
        <v>371</v>
      </c>
      <c r="E145" s="4">
        <v>71.434782608695656</v>
      </c>
      <c r="F145" s="4">
        <v>221.17478260869569</v>
      </c>
      <c r="G145" s="4">
        <v>0</v>
      </c>
      <c r="H145" s="11">
        <v>0</v>
      </c>
      <c r="I145" s="4">
        <v>200.69858695652175</v>
      </c>
      <c r="J145" s="4">
        <v>0</v>
      </c>
      <c r="K145" s="11">
        <v>0</v>
      </c>
      <c r="L145" s="4">
        <v>35.225543478260875</v>
      </c>
      <c r="M145" s="4">
        <v>0</v>
      </c>
      <c r="N145" s="11">
        <v>0</v>
      </c>
      <c r="O145" s="4">
        <v>19.068369565217402</v>
      </c>
      <c r="P145" s="4">
        <v>0</v>
      </c>
      <c r="Q145" s="9">
        <v>0</v>
      </c>
      <c r="R145" s="4">
        <v>10.852826086956521</v>
      </c>
      <c r="S145" s="4">
        <v>0</v>
      </c>
      <c r="T145" s="11">
        <v>0</v>
      </c>
      <c r="U145" s="4">
        <v>5.3043478260869561</v>
      </c>
      <c r="V145" s="4">
        <v>0</v>
      </c>
      <c r="W145" s="11">
        <v>0</v>
      </c>
      <c r="X145" s="4">
        <v>71.465108695652177</v>
      </c>
      <c r="Y145" s="4">
        <v>0</v>
      </c>
      <c r="Z145" s="11">
        <v>0</v>
      </c>
      <c r="AA145" s="4">
        <v>4.3190217391304353</v>
      </c>
      <c r="AB145" s="4">
        <v>0</v>
      </c>
      <c r="AC145" s="11">
        <v>0</v>
      </c>
      <c r="AD145" s="4">
        <v>104.89315217391307</v>
      </c>
      <c r="AE145" s="4">
        <v>0</v>
      </c>
      <c r="AF145" s="11">
        <v>0</v>
      </c>
      <c r="AG145" s="4">
        <v>5.2719565217391287</v>
      </c>
      <c r="AH145" s="4">
        <v>0</v>
      </c>
      <c r="AI145" s="11">
        <v>0</v>
      </c>
      <c r="AJ145" s="4">
        <v>0</v>
      </c>
      <c r="AK145" s="4">
        <v>0</v>
      </c>
      <c r="AL145" s="11" t="s">
        <v>659</v>
      </c>
      <c r="AM145" s="1">
        <v>445479</v>
      </c>
      <c r="AN145" s="1">
        <v>4</v>
      </c>
      <c r="AX145"/>
      <c r="AY145"/>
    </row>
    <row r="146" spans="1:51" x14ac:dyDescent="0.25">
      <c r="A146" t="s">
        <v>352</v>
      </c>
      <c r="B146" t="s">
        <v>96</v>
      </c>
      <c r="C146" t="s">
        <v>559</v>
      </c>
      <c r="D146" t="s">
        <v>387</v>
      </c>
      <c r="E146" s="4">
        <v>90.228260869565219</v>
      </c>
      <c r="F146" s="4">
        <v>297.63782608695658</v>
      </c>
      <c r="G146" s="4">
        <v>0</v>
      </c>
      <c r="H146" s="11">
        <v>0</v>
      </c>
      <c r="I146" s="4">
        <v>275.66956521739132</v>
      </c>
      <c r="J146" s="4">
        <v>0</v>
      </c>
      <c r="K146" s="11">
        <v>0</v>
      </c>
      <c r="L146" s="4">
        <v>60.889021739130442</v>
      </c>
      <c r="M146" s="4">
        <v>0</v>
      </c>
      <c r="N146" s="11">
        <v>0</v>
      </c>
      <c r="O146" s="4">
        <v>38.920760869565221</v>
      </c>
      <c r="P146" s="4">
        <v>0</v>
      </c>
      <c r="Q146" s="9">
        <v>0</v>
      </c>
      <c r="R146" s="4">
        <v>16.248369565217395</v>
      </c>
      <c r="S146" s="4">
        <v>0</v>
      </c>
      <c r="T146" s="11">
        <v>0</v>
      </c>
      <c r="U146" s="4">
        <v>5.7198913043478266</v>
      </c>
      <c r="V146" s="4">
        <v>0</v>
      </c>
      <c r="W146" s="11">
        <v>0</v>
      </c>
      <c r="X146" s="4">
        <v>62.897826086956528</v>
      </c>
      <c r="Y146" s="4">
        <v>0</v>
      </c>
      <c r="Z146" s="11">
        <v>0</v>
      </c>
      <c r="AA146" s="4">
        <v>0</v>
      </c>
      <c r="AB146" s="4">
        <v>0</v>
      </c>
      <c r="AC146" s="11" t="s">
        <v>659</v>
      </c>
      <c r="AD146" s="4">
        <v>158.25010869565219</v>
      </c>
      <c r="AE146" s="4">
        <v>0</v>
      </c>
      <c r="AF146" s="11">
        <v>0</v>
      </c>
      <c r="AG146" s="4">
        <v>15.600869565217385</v>
      </c>
      <c r="AH146" s="4">
        <v>0</v>
      </c>
      <c r="AI146" s="11">
        <v>0</v>
      </c>
      <c r="AJ146" s="4">
        <v>0</v>
      </c>
      <c r="AK146" s="4">
        <v>0</v>
      </c>
      <c r="AL146" s="11" t="s">
        <v>659</v>
      </c>
      <c r="AM146" s="1">
        <v>445228</v>
      </c>
      <c r="AN146" s="1">
        <v>4</v>
      </c>
      <c r="AX146"/>
      <c r="AY146"/>
    </row>
    <row r="147" spans="1:51" x14ac:dyDescent="0.25">
      <c r="A147" t="s">
        <v>352</v>
      </c>
      <c r="B147" t="s">
        <v>279</v>
      </c>
      <c r="C147" t="s">
        <v>475</v>
      </c>
      <c r="D147" t="s">
        <v>423</v>
      </c>
      <c r="E147" s="4">
        <v>79.934782608695656</v>
      </c>
      <c r="F147" s="4">
        <v>317.35119565217394</v>
      </c>
      <c r="G147" s="4">
        <v>0</v>
      </c>
      <c r="H147" s="11">
        <v>0</v>
      </c>
      <c r="I147" s="4">
        <v>296.17097826086962</v>
      </c>
      <c r="J147" s="4">
        <v>0</v>
      </c>
      <c r="K147" s="11">
        <v>0</v>
      </c>
      <c r="L147" s="4">
        <v>45.108260869565214</v>
      </c>
      <c r="M147" s="4">
        <v>0</v>
      </c>
      <c r="N147" s="11">
        <v>0</v>
      </c>
      <c r="O147" s="4">
        <v>29.286086956521732</v>
      </c>
      <c r="P147" s="4">
        <v>0</v>
      </c>
      <c r="Q147" s="9">
        <v>0</v>
      </c>
      <c r="R147" s="4">
        <v>10.35478260869565</v>
      </c>
      <c r="S147" s="4">
        <v>0</v>
      </c>
      <c r="T147" s="11">
        <v>0</v>
      </c>
      <c r="U147" s="4">
        <v>5.4673913043478262</v>
      </c>
      <c r="V147" s="4">
        <v>0</v>
      </c>
      <c r="W147" s="11">
        <v>0</v>
      </c>
      <c r="X147" s="4">
        <v>117.84402173913043</v>
      </c>
      <c r="Y147" s="4">
        <v>0</v>
      </c>
      <c r="Z147" s="11">
        <v>0</v>
      </c>
      <c r="AA147" s="4">
        <v>5.3580434782608686</v>
      </c>
      <c r="AB147" s="4">
        <v>0</v>
      </c>
      <c r="AC147" s="11">
        <v>0</v>
      </c>
      <c r="AD147" s="4">
        <v>134.83489130434785</v>
      </c>
      <c r="AE147" s="4">
        <v>0</v>
      </c>
      <c r="AF147" s="11">
        <v>0</v>
      </c>
      <c r="AG147" s="4">
        <v>14.205978260869566</v>
      </c>
      <c r="AH147" s="4">
        <v>0</v>
      </c>
      <c r="AI147" s="11">
        <v>0</v>
      </c>
      <c r="AJ147" s="4">
        <v>0</v>
      </c>
      <c r="AK147" s="4">
        <v>0</v>
      </c>
      <c r="AL147" s="11" t="s">
        <v>659</v>
      </c>
      <c r="AM147" s="1">
        <v>445507</v>
      </c>
      <c r="AN147" s="1">
        <v>4</v>
      </c>
      <c r="AX147"/>
      <c r="AY147"/>
    </row>
    <row r="148" spans="1:51" x14ac:dyDescent="0.25">
      <c r="A148" t="s">
        <v>352</v>
      </c>
      <c r="B148" t="s">
        <v>184</v>
      </c>
      <c r="C148" t="s">
        <v>586</v>
      </c>
      <c r="D148" t="s">
        <v>396</v>
      </c>
      <c r="E148" s="4">
        <v>74.402173913043484</v>
      </c>
      <c r="F148" s="4">
        <v>273.71380434782611</v>
      </c>
      <c r="G148" s="4">
        <v>0</v>
      </c>
      <c r="H148" s="11">
        <v>0</v>
      </c>
      <c r="I148" s="4">
        <v>251.72086956521744</v>
      </c>
      <c r="J148" s="4">
        <v>0</v>
      </c>
      <c r="K148" s="11">
        <v>0</v>
      </c>
      <c r="L148" s="4">
        <v>50.030326086956514</v>
      </c>
      <c r="M148" s="4">
        <v>0</v>
      </c>
      <c r="N148" s="11">
        <v>0</v>
      </c>
      <c r="O148" s="4">
        <v>42.155326086956514</v>
      </c>
      <c r="P148" s="4">
        <v>0</v>
      </c>
      <c r="Q148" s="9">
        <v>0</v>
      </c>
      <c r="R148" s="4">
        <v>2.8315217391304346</v>
      </c>
      <c r="S148" s="4">
        <v>0</v>
      </c>
      <c r="T148" s="11">
        <v>0</v>
      </c>
      <c r="U148" s="4">
        <v>5.0434782608695654</v>
      </c>
      <c r="V148" s="4">
        <v>0</v>
      </c>
      <c r="W148" s="11">
        <v>0</v>
      </c>
      <c r="X148" s="4">
        <v>82.54630434782608</v>
      </c>
      <c r="Y148" s="4">
        <v>0</v>
      </c>
      <c r="Z148" s="11">
        <v>0</v>
      </c>
      <c r="AA148" s="4">
        <v>14.117934782608701</v>
      </c>
      <c r="AB148" s="4">
        <v>0</v>
      </c>
      <c r="AC148" s="11">
        <v>0</v>
      </c>
      <c r="AD148" s="4">
        <v>121.96239130434789</v>
      </c>
      <c r="AE148" s="4">
        <v>0</v>
      </c>
      <c r="AF148" s="11">
        <v>0</v>
      </c>
      <c r="AG148" s="4">
        <v>5.0568478260869574</v>
      </c>
      <c r="AH148" s="4">
        <v>0</v>
      </c>
      <c r="AI148" s="11">
        <v>0</v>
      </c>
      <c r="AJ148" s="4">
        <v>0</v>
      </c>
      <c r="AK148" s="4">
        <v>0</v>
      </c>
      <c r="AL148" s="11" t="s">
        <v>659</v>
      </c>
      <c r="AM148" s="1">
        <v>445380</v>
      </c>
      <c r="AN148" s="1">
        <v>4</v>
      </c>
      <c r="AX148"/>
      <c r="AY148"/>
    </row>
    <row r="149" spans="1:51" x14ac:dyDescent="0.25">
      <c r="A149" t="s">
        <v>352</v>
      </c>
      <c r="B149" t="s">
        <v>126</v>
      </c>
      <c r="C149" t="s">
        <v>521</v>
      </c>
      <c r="D149" t="s">
        <v>362</v>
      </c>
      <c r="E149" s="4">
        <v>78.641304347826093</v>
      </c>
      <c r="F149" s="4">
        <v>242.48826086956515</v>
      </c>
      <c r="G149" s="4">
        <v>0</v>
      </c>
      <c r="H149" s="11">
        <v>0</v>
      </c>
      <c r="I149" s="4">
        <v>212.28978260869559</v>
      </c>
      <c r="J149" s="4">
        <v>0</v>
      </c>
      <c r="K149" s="11">
        <v>0</v>
      </c>
      <c r="L149" s="4">
        <v>44.921086956521734</v>
      </c>
      <c r="M149" s="4">
        <v>0</v>
      </c>
      <c r="N149" s="11">
        <v>0</v>
      </c>
      <c r="O149" s="4">
        <v>23.609891304347826</v>
      </c>
      <c r="P149" s="4">
        <v>0</v>
      </c>
      <c r="Q149" s="9">
        <v>0</v>
      </c>
      <c r="R149" s="4">
        <v>15.745978260869563</v>
      </c>
      <c r="S149" s="4">
        <v>0</v>
      </c>
      <c r="T149" s="11">
        <v>0</v>
      </c>
      <c r="U149" s="4">
        <v>5.5652173913043477</v>
      </c>
      <c r="V149" s="4">
        <v>0</v>
      </c>
      <c r="W149" s="11">
        <v>0</v>
      </c>
      <c r="X149" s="4">
        <v>75.887934782608696</v>
      </c>
      <c r="Y149" s="4">
        <v>0</v>
      </c>
      <c r="Z149" s="11">
        <v>0</v>
      </c>
      <c r="AA149" s="4">
        <v>8.8872826086956529</v>
      </c>
      <c r="AB149" s="4">
        <v>0</v>
      </c>
      <c r="AC149" s="11">
        <v>0</v>
      </c>
      <c r="AD149" s="4">
        <v>112.79195652173908</v>
      </c>
      <c r="AE149" s="4">
        <v>0</v>
      </c>
      <c r="AF149" s="11">
        <v>0</v>
      </c>
      <c r="AG149" s="4">
        <v>0</v>
      </c>
      <c r="AH149" s="4">
        <v>0</v>
      </c>
      <c r="AI149" s="11" t="s">
        <v>659</v>
      </c>
      <c r="AJ149" s="4">
        <v>0</v>
      </c>
      <c r="AK149" s="4">
        <v>0</v>
      </c>
      <c r="AL149" s="11" t="s">
        <v>659</v>
      </c>
      <c r="AM149" s="1">
        <v>445275</v>
      </c>
      <c r="AN149" s="1">
        <v>4</v>
      </c>
      <c r="AX149"/>
      <c r="AY149"/>
    </row>
    <row r="150" spans="1:51" x14ac:dyDescent="0.25">
      <c r="A150" t="s">
        <v>352</v>
      </c>
      <c r="B150" t="s">
        <v>103</v>
      </c>
      <c r="C150" t="s">
        <v>562</v>
      </c>
      <c r="D150" t="s">
        <v>366</v>
      </c>
      <c r="E150" s="4">
        <v>78.554347826086953</v>
      </c>
      <c r="F150" s="4">
        <v>216.50652173913036</v>
      </c>
      <c r="G150" s="4">
        <v>0</v>
      </c>
      <c r="H150" s="11">
        <v>0</v>
      </c>
      <c r="I150" s="4">
        <v>196.01793478260865</v>
      </c>
      <c r="J150" s="4">
        <v>0</v>
      </c>
      <c r="K150" s="11">
        <v>0</v>
      </c>
      <c r="L150" s="4">
        <v>27.079347826086948</v>
      </c>
      <c r="M150" s="4">
        <v>0</v>
      </c>
      <c r="N150" s="11">
        <v>0</v>
      </c>
      <c r="O150" s="4">
        <v>16.25717391304347</v>
      </c>
      <c r="P150" s="4">
        <v>0</v>
      </c>
      <c r="Q150" s="9">
        <v>0</v>
      </c>
      <c r="R150" s="4">
        <v>5.3439130434782607</v>
      </c>
      <c r="S150" s="4">
        <v>0</v>
      </c>
      <c r="T150" s="11">
        <v>0</v>
      </c>
      <c r="U150" s="4">
        <v>5.4782608695652177</v>
      </c>
      <c r="V150" s="4">
        <v>0</v>
      </c>
      <c r="W150" s="11">
        <v>0</v>
      </c>
      <c r="X150" s="4">
        <v>57.511086956521737</v>
      </c>
      <c r="Y150" s="4">
        <v>0</v>
      </c>
      <c r="Z150" s="11">
        <v>0</v>
      </c>
      <c r="AA150" s="4">
        <v>9.6664130434782596</v>
      </c>
      <c r="AB150" s="4">
        <v>0</v>
      </c>
      <c r="AC150" s="11">
        <v>0</v>
      </c>
      <c r="AD150" s="4">
        <v>97.644782608695607</v>
      </c>
      <c r="AE150" s="4">
        <v>0</v>
      </c>
      <c r="AF150" s="11">
        <v>0</v>
      </c>
      <c r="AG150" s="4">
        <v>24.604891304347824</v>
      </c>
      <c r="AH150" s="4">
        <v>0</v>
      </c>
      <c r="AI150" s="11">
        <v>0</v>
      </c>
      <c r="AJ150" s="4">
        <v>0</v>
      </c>
      <c r="AK150" s="4">
        <v>0</v>
      </c>
      <c r="AL150" s="11" t="s">
        <v>659</v>
      </c>
      <c r="AM150" s="1">
        <v>445239</v>
      </c>
      <c r="AN150" s="1">
        <v>4</v>
      </c>
      <c r="AX150"/>
      <c r="AY150"/>
    </row>
    <row r="151" spans="1:51" x14ac:dyDescent="0.25">
      <c r="A151" t="s">
        <v>352</v>
      </c>
      <c r="B151" t="s">
        <v>151</v>
      </c>
      <c r="C151" t="s">
        <v>510</v>
      </c>
      <c r="D151" t="s">
        <v>439</v>
      </c>
      <c r="E151" s="4">
        <v>90.760869565217391</v>
      </c>
      <c r="F151" s="4">
        <v>322.46500000000003</v>
      </c>
      <c r="G151" s="4">
        <v>0</v>
      </c>
      <c r="H151" s="11">
        <v>0</v>
      </c>
      <c r="I151" s="4">
        <v>290.71141304347827</v>
      </c>
      <c r="J151" s="4">
        <v>0</v>
      </c>
      <c r="K151" s="11">
        <v>0</v>
      </c>
      <c r="L151" s="4">
        <v>36.590760869565216</v>
      </c>
      <c r="M151" s="4">
        <v>0</v>
      </c>
      <c r="N151" s="11">
        <v>0</v>
      </c>
      <c r="O151" s="4">
        <v>19.015760869565213</v>
      </c>
      <c r="P151" s="4">
        <v>0</v>
      </c>
      <c r="Q151" s="9">
        <v>0</v>
      </c>
      <c r="R151" s="4">
        <v>12.618478260869564</v>
      </c>
      <c r="S151" s="4">
        <v>0</v>
      </c>
      <c r="T151" s="11">
        <v>0</v>
      </c>
      <c r="U151" s="4">
        <v>4.9565217391304346</v>
      </c>
      <c r="V151" s="4">
        <v>0</v>
      </c>
      <c r="W151" s="11">
        <v>0</v>
      </c>
      <c r="X151" s="4">
        <v>105.73336956521736</v>
      </c>
      <c r="Y151" s="4">
        <v>0</v>
      </c>
      <c r="Z151" s="11">
        <v>0</v>
      </c>
      <c r="AA151" s="4">
        <v>14.178586956521738</v>
      </c>
      <c r="AB151" s="4">
        <v>0</v>
      </c>
      <c r="AC151" s="11">
        <v>0</v>
      </c>
      <c r="AD151" s="4">
        <v>150.5614130434783</v>
      </c>
      <c r="AE151" s="4">
        <v>0</v>
      </c>
      <c r="AF151" s="11">
        <v>0</v>
      </c>
      <c r="AG151" s="4">
        <v>15.400869565217395</v>
      </c>
      <c r="AH151" s="4">
        <v>0</v>
      </c>
      <c r="AI151" s="11">
        <v>0</v>
      </c>
      <c r="AJ151" s="4">
        <v>0</v>
      </c>
      <c r="AK151" s="4">
        <v>0</v>
      </c>
      <c r="AL151" s="11" t="s">
        <v>659</v>
      </c>
      <c r="AM151" s="1">
        <v>445314</v>
      </c>
      <c r="AN151" s="1">
        <v>4</v>
      </c>
      <c r="AX151"/>
      <c r="AY151"/>
    </row>
    <row r="152" spans="1:51" x14ac:dyDescent="0.25">
      <c r="A152" t="s">
        <v>352</v>
      </c>
      <c r="B152" t="s">
        <v>280</v>
      </c>
      <c r="C152" t="s">
        <v>608</v>
      </c>
      <c r="D152" t="s">
        <v>423</v>
      </c>
      <c r="E152" s="4">
        <v>72.076086956521735</v>
      </c>
      <c r="F152" s="4">
        <v>290.74228260869558</v>
      </c>
      <c r="G152" s="4">
        <v>0</v>
      </c>
      <c r="H152" s="11">
        <v>0</v>
      </c>
      <c r="I152" s="4">
        <v>267.09271739130429</v>
      </c>
      <c r="J152" s="4">
        <v>0</v>
      </c>
      <c r="K152" s="11">
        <v>0</v>
      </c>
      <c r="L152" s="4">
        <v>44.70750000000001</v>
      </c>
      <c r="M152" s="4">
        <v>0</v>
      </c>
      <c r="N152" s="11">
        <v>0</v>
      </c>
      <c r="O152" s="4">
        <v>26.382391304347831</v>
      </c>
      <c r="P152" s="4">
        <v>0</v>
      </c>
      <c r="Q152" s="9">
        <v>0</v>
      </c>
      <c r="R152" s="4">
        <v>12.238152173913045</v>
      </c>
      <c r="S152" s="4">
        <v>0</v>
      </c>
      <c r="T152" s="11">
        <v>0</v>
      </c>
      <c r="U152" s="4">
        <v>6.0869565217391308</v>
      </c>
      <c r="V152" s="4">
        <v>0</v>
      </c>
      <c r="W152" s="11">
        <v>0</v>
      </c>
      <c r="X152" s="4">
        <v>84.105760869565188</v>
      </c>
      <c r="Y152" s="4">
        <v>0</v>
      </c>
      <c r="Z152" s="11">
        <v>0</v>
      </c>
      <c r="AA152" s="4">
        <v>5.3244565217391306</v>
      </c>
      <c r="AB152" s="4">
        <v>0</v>
      </c>
      <c r="AC152" s="11">
        <v>0</v>
      </c>
      <c r="AD152" s="4">
        <v>148.33402173913038</v>
      </c>
      <c r="AE152" s="4">
        <v>0</v>
      </c>
      <c r="AF152" s="11">
        <v>0</v>
      </c>
      <c r="AG152" s="4">
        <v>8.2705434782608691</v>
      </c>
      <c r="AH152" s="4">
        <v>0</v>
      </c>
      <c r="AI152" s="11">
        <v>0</v>
      </c>
      <c r="AJ152" s="4">
        <v>0</v>
      </c>
      <c r="AK152" s="4">
        <v>0</v>
      </c>
      <c r="AL152" s="11" t="s">
        <v>659</v>
      </c>
      <c r="AM152" s="1">
        <v>445509</v>
      </c>
      <c r="AN152" s="1">
        <v>4</v>
      </c>
      <c r="AX152"/>
      <c r="AY152"/>
    </row>
    <row r="153" spans="1:51" x14ac:dyDescent="0.25">
      <c r="A153" t="s">
        <v>352</v>
      </c>
      <c r="B153" t="s">
        <v>282</v>
      </c>
      <c r="C153" t="s">
        <v>609</v>
      </c>
      <c r="D153" t="s">
        <v>396</v>
      </c>
      <c r="E153" s="4">
        <v>61.934782608695649</v>
      </c>
      <c r="F153" s="4">
        <v>242.3706521739131</v>
      </c>
      <c r="G153" s="4">
        <v>0</v>
      </c>
      <c r="H153" s="11">
        <v>0</v>
      </c>
      <c r="I153" s="4">
        <v>219.52130434782615</v>
      </c>
      <c r="J153" s="4">
        <v>0</v>
      </c>
      <c r="K153" s="11">
        <v>0</v>
      </c>
      <c r="L153" s="4">
        <v>65.451413043478269</v>
      </c>
      <c r="M153" s="4">
        <v>0</v>
      </c>
      <c r="N153" s="11">
        <v>0</v>
      </c>
      <c r="O153" s="4">
        <v>47.626630434782612</v>
      </c>
      <c r="P153" s="4">
        <v>0</v>
      </c>
      <c r="Q153" s="9">
        <v>0</v>
      </c>
      <c r="R153" s="4">
        <v>12.346521739130434</v>
      </c>
      <c r="S153" s="4">
        <v>0</v>
      </c>
      <c r="T153" s="11">
        <v>0</v>
      </c>
      <c r="U153" s="4">
        <v>5.4782608695652177</v>
      </c>
      <c r="V153" s="4">
        <v>0</v>
      </c>
      <c r="W153" s="11">
        <v>0</v>
      </c>
      <c r="X153" s="4">
        <v>50.274130434782613</v>
      </c>
      <c r="Y153" s="4">
        <v>0</v>
      </c>
      <c r="Z153" s="11">
        <v>0</v>
      </c>
      <c r="AA153" s="4">
        <v>5.0245652173913058</v>
      </c>
      <c r="AB153" s="4">
        <v>0</v>
      </c>
      <c r="AC153" s="11">
        <v>0</v>
      </c>
      <c r="AD153" s="4">
        <v>105.12119565217395</v>
      </c>
      <c r="AE153" s="4">
        <v>0</v>
      </c>
      <c r="AF153" s="11">
        <v>0</v>
      </c>
      <c r="AG153" s="4">
        <v>16.499347826086954</v>
      </c>
      <c r="AH153" s="4">
        <v>0</v>
      </c>
      <c r="AI153" s="11">
        <v>0</v>
      </c>
      <c r="AJ153" s="4">
        <v>0</v>
      </c>
      <c r="AK153" s="4">
        <v>0</v>
      </c>
      <c r="AL153" s="11" t="s">
        <v>659</v>
      </c>
      <c r="AM153" s="1">
        <v>445511</v>
      </c>
      <c r="AN153" s="1">
        <v>4</v>
      </c>
      <c r="AX153"/>
      <c r="AY153"/>
    </row>
    <row r="154" spans="1:51" x14ac:dyDescent="0.25">
      <c r="A154" t="s">
        <v>352</v>
      </c>
      <c r="B154" t="s">
        <v>104</v>
      </c>
      <c r="C154" t="s">
        <v>543</v>
      </c>
      <c r="D154" t="s">
        <v>396</v>
      </c>
      <c r="E154" s="4">
        <v>80.978260869565219</v>
      </c>
      <c r="F154" s="4">
        <v>287.34010869565219</v>
      </c>
      <c r="G154" s="4">
        <v>0</v>
      </c>
      <c r="H154" s="11">
        <v>0</v>
      </c>
      <c r="I154" s="4">
        <v>262.02695652173912</v>
      </c>
      <c r="J154" s="4">
        <v>0</v>
      </c>
      <c r="K154" s="11">
        <v>0</v>
      </c>
      <c r="L154" s="4">
        <v>33.394239130434784</v>
      </c>
      <c r="M154" s="4">
        <v>0</v>
      </c>
      <c r="N154" s="11">
        <v>0</v>
      </c>
      <c r="O154" s="4">
        <v>13.889891304347826</v>
      </c>
      <c r="P154" s="4">
        <v>0</v>
      </c>
      <c r="Q154" s="9">
        <v>0</v>
      </c>
      <c r="R154" s="4">
        <v>13.80869565217391</v>
      </c>
      <c r="S154" s="4">
        <v>0</v>
      </c>
      <c r="T154" s="11">
        <v>0</v>
      </c>
      <c r="U154" s="4">
        <v>5.6956521739130439</v>
      </c>
      <c r="V154" s="4">
        <v>0</v>
      </c>
      <c r="W154" s="11">
        <v>0</v>
      </c>
      <c r="X154" s="4">
        <v>97.388913043478269</v>
      </c>
      <c r="Y154" s="4">
        <v>0</v>
      </c>
      <c r="Z154" s="11">
        <v>0</v>
      </c>
      <c r="AA154" s="4">
        <v>5.8088043478260865</v>
      </c>
      <c r="AB154" s="4">
        <v>0</v>
      </c>
      <c r="AC154" s="11">
        <v>0</v>
      </c>
      <c r="AD154" s="4">
        <v>143.58586956521739</v>
      </c>
      <c r="AE154" s="4">
        <v>0</v>
      </c>
      <c r="AF154" s="11">
        <v>0</v>
      </c>
      <c r="AG154" s="4">
        <v>7.1622826086956515</v>
      </c>
      <c r="AH154" s="4">
        <v>0</v>
      </c>
      <c r="AI154" s="11">
        <v>0</v>
      </c>
      <c r="AJ154" s="4">
        <v>0</v>
      </c>
      <c r="AK154" s="4">
        <v>0</v>
      </c>
      <c r="AL154" s="11" t="s">
        <v>659</v>
      </c>
      <c r="AM154" s="1">
        <v>445240</v>
      </c>
      <c r="AN154" s="1">
        <v>4</v>
      </c>
      <c r="AX154"/>
      <c r="AY154"/>
    </row>
    <row r="155" spans="1:51" x14ac:dyDescent="0.25">
      <c r="A155" t="s">
        <v>352</v>
      </c>
      <c r="B155" t="s">
        <v>270</v>
      </c>
      <c r="C155" t="s">
        <v>496</v>
      </c>
      <c r="D155" t="s">
        <v>438</v>
      </c>
      <c r="E155" s="4">
        <v>76.847826086956516</v>
      </c>
      <c r="F155" s="4">
        <v>228.75358695652184</v>
      </c>
      <c r="G155" s="4">
        <v>0</v>
      </c>
      <c r="H155" s="11">
        <v>0</v>
      </c>
      <c r="I155" s="4">
        <v>207.17923913043492</v>
      </c>
      <c r="J155" s="4">
        <v>0</v>
      </c>
      <c r="K155" s="11">
        <v>0</v>
      </c>
      <c r="L155" s="4">
        <v>34.039782608695667</v>
      </c>
      <c r="M155" s="4">
        <v>0</v>
      </c>
      <c r="N155" s="11">
        <v>0</v>
      </c>
      <c r="O155" s="4">
        <v>21.191630434782621</v>
      </c>
      <c r="P155" s="4">
        <v>0</v>
      </c>
      <c r="Q155" s="9">
        <v>0</v>
      </c>
      <c r="R155" s="4">
        <v>7.456847826086956</v>
      </c>
      <c r="S155" s="4">
        <v>0</v>
      </c>
      <c r="T155" s="11">
        <v>0</v>
      </c>
      <c r="U155" s="4">
        <v>5.3913043478260869</v>
      </c>
      <c r="V155" s="4">
        <v>0</v>
      </c>
      <c r="W155" s="11">
        <v>0</v>
      </c>
      <c r="X155" s="4">
        <v>56.54500000000003</v>
      </c>
      <c r="Y155" s="4">
        <v>0</v>
      </c>
      <c r="Z155" s="11">
        <v>0</v>
      </c>
      <c r="AA155" s="4">
        <v>8.7261956521739119</v>
      </c>
      <c r="AB155" s="4">
        <v>0</v>
      </c>
      <c r="AC155" s="11">
        <v>0</v>
      </c>
      <c r="AD155" s="4">
        <v>122.74706521739138</v>
      </c>
      <c r="AE155" s="4">
        <v>0</v>
      </c>
      <c r="AF155" s="11">
        <v>0</v>
      </c>
      <c r="AG155" s="4">
        <v>6.695543478260868</v>
      </c>
      <c r="AH155" s="4">
        <v>0</v>
      </c>
      <c r="AI155" s="11">
        <v>0</v>
      </c>
      <c r="AJ155" s="4">
        <v>0</v>
      </c>
      <c r="AK155" s="4">
        <v>0</v>
      </c>
      <c r="AL155" s="11" t="s">
        <v>659</v>
      </c>
      <c r="AM155" s="1">
        <v>445494</v>
      </c>
      <c r="AN155" s="1">
        <v>4</v>
      </c>
      <c r="AX155"/>
      <c r="AY155"/>
    </row>
    <row r="156" spans="1:51" x14ac:dyDescent="0.25">
      <c r="A156" t="s">
        <v>352</v>
      </c>
      <c r="B156" t="s">
        <v>206</v>
      </c>
      <c r="C156" t="s">
        <v>490</v>
      </c>
      <c r="D156" t="s">
        <v>384</v>
      </c>
      <c r="E156" s="4">
        <v>55.076086956521742</v>
      </c>
      <c r="F156" s="4">
        <v>218.29423913043479</v>
      </c>
      <c r="G156" s="4">
        <v>0</v>
      </c>
      <c r="H156" s="11">
        <v>0</v>
      </c>
      <c r="I156" s="4">
        <v>195.61</v>
      </c>
      <c r="J156" s="4">
        <v>0</v>
      </c>
      <c r="K156" s="11">
        <v>0</v>
      </c>
      <c r="L156" s="4">
        <v>36.000543478260873</v>
      </c>
      <c r="M156" s="4">
        <v>0</v>
      </c>
      <c r="N156" s="11">
        <v>0</v>
      </c>
      <c r="O156" s="4">
        <v>13.316304347826087</v>
      </c>
      <c r="P156" s="4">
        <v>0</v>
      </c>
      <c r="Q156" s="9">
        <v>0</v>
      </c>
      <c r="R156" s="4">
        <v>18.039673913043483</v>
      </c>
      <c r="S156" s="4">
        <v>0</v>
      </c>
      <c r="T156" s="11">
        <v>0</v>
      </c>
      <c r="U156" s="4">
        <v>4.6445652173913041</v>
      </c>
      <c r="V156" s="4">
        <v>0</v>
      </c>
      <c r="W156" s="11">
        <v>0</v>
      </c>
      <c r="X156" s="4">
        <v>60.213043478260872</v>
      </c>
      <c r="Y156" s="4">
        <v>0</v>
      </c>
      <c r="Z156" s="11">
        <v>0</v>
      </c>
      <c r="AA156" s="4">
        <v>0</v>
      </c>
      <c r="AB156" s="4">
        <v>0</v>
      </c>
      <c r="AC156" s="11" t="s">
        <v>659</v>
      </c>
      <c r="AD156" s="4">
        <v>122.08065217391307</v>
      </c>
      <c r="AE156" s="4">
        <v>0</v>
      </c>
      <c r="AF156" s="11">
        <v>0</v>
      </c>
      <c r="AG156" s="4">
        <v>0</v>
      </c>
      <c r="AH156" s="4">
        <v>0</v>
      </c>
      <c r="AI156" s="11" t="s">
        <v>659</v>
      </c>
      <c r="AJ156" s="4">
        <v>0</v>
      </c>
      <c r="AK156" s="4">
        <v>0</v>
      </c>
      <c r="AL156" s="11" t="s">
        <v>659</v>
      </c>
      <c r="AM156" s="1">
        <v>445421</v>
      </c>
      <c r="AN156" s="1">
        <v>4</v>
      </c>
      <c r="AX156"/>
      <c r="AY156"/>
    </row>
    <row r="157" spans="1:51" x14ac:dyDescent="0.25">
      <c r="A157" t="s">
        <v>352</v>
      </c>
      <c r="B157" t="s">
        <v>102</v>
      </c>
      <c r="C157" t="s">
        <v>561</v>
      </c>
      <c r="D157" t="s">
        <v>367</v>
      </c>
      <c r="E157" s="4">
        <v>81.804347826086953</v>
      </c>
      <c r="F157" s="4">
        <v>284.48597826086962</v>
      </c>
      <c r="G157" s="4">
        <v>0</v>
      </c>
      <c r="H157" s="11">
        <v>0</v>
      </c>
      <c r="I157" s="4">
        <v>260.57836956521743</v>
      </c>
      <c r="J157" s="4">
        <v>0</v>
      </c>
      <c r="K157" s="11">
        <v>0</v>
      </c>
      <c r="L157" s="4">
        <v>37.061304347826095</v>
      </c>
      <c r="M157" s="4">
        <v>0</v>
      </c>
      <c r="N157" s="11">
        <v>0</v>
      </c>
      <c r="O157" s="4">
        <v>20.647717391304351</v>
      </c>
      <c r="P157" s="4">
        <v>0</v>
      </c>
      <c r="Q157" s="9">
        <v>0</v>
      </c>
      <c r="R157" s="4">
        <v>11.531195652173915</v>
      </c>
      <c r="S157" s="4">
        <v>0</v>
      </c>
      <c r="T157" s="11">
        <v>0</v>
      </c>
      <c r="U157" s="4">
        <v>4.8823913043478262</v>
      </c>
      <c r="V157" s="4">
        <v>0</v>
      </c>
      <c r="W157" s="11">
        <v>0</v>
      </c>
      <c r="X157" s="4">
        <v>106.24652173913044</v>
      </c>
      <c r="Y157" s="4">
        <v>0</v>
      </c>
      <c r="Z157" s="11">
        <v>0</v>
      </c>
      <c r="AA157" s="4">
        <v>7.4940217391304351</v>
      </c>
      <c r="AB157" s="4">
        <v>0</v>
      </c>
      <c r="AC157" s="11">
        <v>0</v>
      </c>
      <c r="AD157" s="4">
        <v>131.62456521739131</v>
      </c>
      <c r="AE157" s="4">
        <v>0</v>
      </c>
      <c r="AF157" s="11">
        <v>0</v>
      </c>
      <c r="AG157" s="4">
        <v>2.059565217391305</v>
      </c>
      <c r="AH157" s="4">
        <v>0</v>
      </c>
      <c r="AI157" s="11">
        <v>0</v>
      </c>
      <c r="AJ157" s="4">
        <v>0</v>
      </c>
      <c r="AK157" s="4">
        <v>0</v>
      </c>
      <c r="AL157" s="11" t="s">
        <v>659</v>
      </c>
      <c r="AM157" s="1">
        <v>445238</v>
      </c>
      <c r="AN157" s="1">
        <v>4</v>
      </c>
      <c r="AX157"/>
      <c r="AY157"/>
    </row>
    <row r="158" spans="1:51" x14ac:dyDescent="0.25">
      <c r="A158" t="s">
        <v>352</v>
      </c>
      <c r="B158" t="s">
        <v>129</v>
      </c>
      <c r="C158" t="s">
        <v>568</v>
      </c>
      <c r="D158" t="s">
        <v>424</v>
      </c>
      <c r="E158" s="4">
        <v>51.728260869565219</v>
      </c>
      <c r="F158" s="4">
        <v>204.58771739130438</v>
      </c>
      <c r="G158" s="4">
        <v>0</v>
      </c>
      <c r="H158" s="11">
        <v>0</v>
      </c>
      <c r="I158" s="4">
        <v>186.30184782608697</v>
      </c>
      <c r="J158" s="4">
        <v>0</v>
      </c>
      <c r="K158" s="11">
        <v>0</v>
      </c>
      <c r="L158" s="4">
        <v>26.083586956521742</v>
      </c>
      <c r="M158" s="4">
        <v>0</v>
      </c>
      <c r="N158" s="11">
        <v>0</v>
      </c>
      <c r="O158" s="4">
        <v>7.7977173913043503</v>
      </c>
      <c r="P158" s="4">
        <v>0</v>
      </c>
      <c r="Q158" s="9">
        <v>0</v>
      </c>
      <c r="R158" s="4">
        <v>13.329347826086959</v>
      </c>
      <c r="S158" s="4">
        <v>0</v>
      </c>
      <c r="T158" s="11">
        <v>0</v>
      </c>
      <c r="U158" s="4">
        <v>4.9565217391304346</v>
      </c>
      <c r="V158" s="4">
        <v>0</v>
      </c>
      <c r="W158" s="11">
        <v>0</v>
      </c>
      <c r="X158" s="4">
        <v>80.516630434782584</v>
      </c>
      <c r="Y158" s="4">
        <v>0</v>
      </c>
      <c r="Z158" s="11">
        <v>0</v>
      </c>
      <c r="AA158" s="4">
        <v>0</v>
      </c>
      <c r="AB158" s="4">
        <v>0</v>
      </c>
      <c r="AC158" s="11" t="s">
        <v>659</v>
      </c>
      <c r="AD158" s="4">
        <v>89.892500000000041</v>
      </c>
      <c r="AE158" s="4">
        <v>0</v>
      </c>
      <c r="AF158" s="11">
        <v>0</v>
      </c>
      <c r="AG158" s="4">
        <v>8.0949999999999989</v>
      </c>
      <c r="AH158" s="4">
        <v>0</v>
      </c>
      <c r="AI158" s="11">
        <v>0</v>
      </c>
      <c r="AJ158" s="4">
        <v>0</v>
      </c>
      <c r="AK158" s="4">
        <v>0</v>
      </c>
      <c r="AL158" s="11" t="s">
        <v>659</v>
      </c>
      <c r="AM158" s="1">
        <v>445279</v>
      </c>
      <c r="AN158" s="1">
        <v>4</v>
      </c>
      <c r="AX158"/>
      <c r="AY158"/>
    </row>
    <row r="159" spans="1:51" x14ac:dyDescent="0.25">
      <c r="A159" t="s">
        <v>352</v>
      </c>
      <c r="B159" t="s">
        <v>124</v>
      </c>
      <c r="C159" t="s">
        <v>566</v>
      </c>
      <c r="D159" t="s">
        <v>380</v>
      </c>
      <c r="E159" s="4">
        <v>50</v>
      </c>
      <c r="F159" s="4">
        <v>143.41434782608692</v>
      </c>
      <c r="G159" s="4">
        <v>0</v>
      </c>
      <c r="H159" s="11">
        <v>0</v>
      </c>
      <c r="I159" s="4">
        <v>128.20836956521737</v>
      </c>
      <c r="J159" s="4">
        <v>0</v>
      </c>
      <c r="K159" s="11">
        <v>0</v>
      </c>
      <c r="L159" s="4">
        <v>26.138043478260869</v>
      </c>
      <c r="M159" s="4">
        <v>0</v>
      </c>
      <c r="N159" s="11">
        <v>0</v>
      </c>
      <c r="O159" s="4">
        <v>15.426630434782609</v>
      </c>
      <c r="P159" s="4">
        <v>0</v>
      </c>
      <c r="Q159" s="9">
        <v>0</v>
      </c>
      <c r="R159" s="4">
        <v>4.972282608695652</v>
      </c>
      <c r="S159" s="4">
        <v>0</v>
      </c>
      <c r="T159" s="11">
        <v>0</v>
      </c>
      <c r="U159" s="4">
        <v>5.7391304347826084</v>
      </c>
      <c r="V159" s="4">
        <v>0</v>
      </c>
      <c r="W159" s="11">
        <v>0</v>
      </c>
      <c r="X159" s="4">
        <v>34.664021739130433</v>
      </c>
      <c r="Y159" s="4">
        <v>0</v>
      </c>
      <c r="Z159" s="11">
        <v>0</v>
      </c>
      <c r="AA159" s="4">
        <v>4.4945652173913047</v>
      </c>
      <c r="AB159" s="4">
        <v>0</v>
      </c>
      <c r="AC159" s="11">
        <v>0</v>
      </c>
      <c r="AD159" s="4">
        <v>62.837826086956518</v>
      </c>
      <c r="AE159" s="4">
        <v>0</v>
      </c>
      <c r="AF159" s="11">
        <v>0</v>
      </c>
      <c r="AG159" s="4">
        <v>15.279891304347826</v>
      </c>
      <c r="AH159" s="4">
        <v>0</v>
      </c>
      <c r="AI159" s="11">
        <v>0</v>
      </c>
      <c r="AJ159" s="4">
        <v>0</v>
      </c>
      <c r="AK159" s="4">
        <v>0</v>
      </c>
      <c r="AL159" s="11" t="s">
        <v>659</v>
      </c>
      <c r="AM159" s="1">
        <v>445272</v>
      </c>
      <c r="AN159" s="1">
        <v>4</v>
      </c>
      <c r="AX159"/>
      <c r="AY159"/>
    </row>
    <row r="160" spans="1:51" x14ac:dyDescent="0.25">
      <c r="A160" t="s">
        <v>352</v>
      </c>
      <c r="B160" t="s">
        <v>237</v>
      </c>
      <c r="C160" t="s">
        <v>514</v>
      </c>
      <c r="D160" t="s">
        <v>381</v>
      </c>
      <c r="E160" s="4">
        <v>42.206521739130437</v>
      </c>
      <c r="F160" s="4">
        <v>156.74043478260873</v>
      </c>
      <c r="G160" s="4">
        <v>0.2608695652173913</v>
      </c>
      <c r="H160" s="11">
        <v>1.6643412121397044E-3</v>
      </c>
      <c r="I160" s="4">
        <v>137.83532608695657</v>
      </c>
      <c r="J160" s="4">
        <v>0</v>
      </c>
      <c r="K160" s="11">
        <v>0</v>
      </c>
      <c r="L160" s="4">
        <v>31.663804347826087</v>
      </c>
      <c r="M160" s="4">
        <v>0.2608695652173913</v>
      </c>
      <c r="N160" s="11">
        <v>8.2387309608076692E-3</v>
      </c>
      <c r="O160" s="4">
        <v>16.057173913043481</v>
      </c>
      <c r="P160" s="4">
        <v>0</v>
      </c>
      <c r="Q160" s="9">
        <v>0</v>
      </c>
      <c r="R160" s="4">
        <v>10.608695652173912</v>
      </c>
      <c r="S160" s="4">
        <v>0.2608695652173913</v>
      </c>
      <c r="T160" s="11">
        <v>2.4590163934426233E-2</v>
      </c>
      <c r="U160" s="4">
        <v>4.9979347826086959</v>
      </c>
      <c r="V160" s="4">
        <v>0</v>
      </c>
      <c r="W160" s="11">
        <v>0</v>
      </c>
      <c r="X160" s="4">
        <v>47.19869565217391</v>
      </c>
      <c r="Y160" s="4">
        <v>0</v>
      </c>
      <c r="Z160" s="11">
        <v>0</v>
      </c>
      <c r="AA160" s="4">
        <v>3.2984782608695657</v>
      </c>
      <c r="AB160" s="4">
        <v>0</v>
      </c>
      <c r="AC160" s="11">
        <v>0</v>
      </c>
      <c r="AD160" s="4">
        <v>74.579456521739161</v>
      </c>
      <c r="AE160" s="4">
        <v>0</v>
      </c>
      <c r="AF160" s="11">
        <v>0</v>
      </c>
      <c r="AG160" s="4">
        <v>0</v>
      </c>
      <c r="AH160" s="4">
        <v>0</v>
      </c>
      <c r="AI160" s="11" t="s">
        <v>659</v>
      </c>
      <c r="AJ160" s="4">
        <v>0</v>
      </c>
      <c r="AK160" s="4">
        <v>0</v>
      </c>
      <c r="AL160" s="11" t="s">
        <v>659</v>
      </c>
      <c r="AM160" s="1">
        <v>445457</v>
      </c>
      <c r="AN160" s="1">
        <v>4</v>
      </c>
      <c r="AX160"/>
      <c r="AY160"/>
    </row>
    <row r="161" spans="1:51" x14ac:dyDescent="0.25">
      <c r="A161" t="s">
        <v>352</v>
      </c>
      <c r="B161" t="s">
        <v>241</v>
      </c>
      <c r="C161" t="s">
        <v>489</v>
      </c>
      <c r="D161" t="s">
        <v>411</v>
      </c>
      <c r="E161" s="4">
        <v>97.608695652173907</v>
      </c>
      <c r="F161" s="4">
        <v>322.02608695652168</v>
      </c>
      <c r="G161" s="4">
        <v>53.339130434782618</v>
      </c>
      <c r="H161" s="11">
        <v>0.16563605432992201</v>
      </c>
      <c r="I161" s="4">
        <v>300.94184782608693</v>
      </c>
      <c r="J161" s="4">
        <v>53.339130434782618</v>
      </c>
      <c r="K161" s="11">
        <v>0.1772406556950733</v>
      </c>
      <c r="L161" s="4">
        <v>29.574239130434783</v>
      </c>
      <c r="M161" s="4">
        <v>2.2774999999999999</v>
      </c>
      <c r="N161" s="11">
        <v>7.7009588985713917E-2</v>
      </c>
      <c r="O161" s="4">
        <v>14.083913043478264</v>
      </c>
      <c r="P161" s="4">
        <v>2.2774999999999999</v>
      </c>
      <c r="Q161" s="9">
        <v>0.16170931991479637</v>
      </c>
      <c r="R161" s="4">
        <v>9.8381521739130431</v>
      </c>
      <c r="S161" s="4">
        <v>0</v>
      </c>
      <c r="T161" s="11">
        <v>0</v>
      </c>
      <c r="U161" s="4">
        <v>5.6521739130434785</v>
      </c>
      <c r="V161" s="4">
        <v>0</v>
      </c>
      <c r="W161" s="11">
        <v>0</v>
      </c>
      <c r="X161" s="4">
        <v>111.45076086956522</v>
      </c>
      <c r="Y161" s="4">
        <v>51.061630434782622</v>
      </c>
      <c r="Z161" s="11">
        <v>0.45815416634563727</v>
      </c>
      <c r="AA161" s="4">
        <v>5.5939130434782607</v>
      </c>
      <c r="AB161" s="4">
        <v>0</v>
      </c>
      <c r="AC161" s="11">
        <v>0</v>
      </c>
      <c r="AD161" s="4">
        <v>175.40717391304344</v>
      </c>
      <c r="AE161" s="4">
        <v>0</v>
      </c>
      <c r="AF161" s="11">
        <v>0</v>
      </c>
      <c r="AG161" s="4">
        <v>0</v>
      </c>
      <c r="AH161" s="4">
        <v>0</v>
      </c>
      <c r="AI161" s="11" t="s">
        <v>659</v>
      </c>
      <c r="AJ161" s="4">
        <v>0</v>
      </c>
      <c r="AK161" s="4">
        <v>0</v>
      </c>
      <c r="AL161" s="11" t="s">
        <v>659</v>
      </c>
      <c r="AM161" s="1">
        <v>445461</v>
      </c>
      <c r="AN161" s="1">
        <v>4</v>
      </c>
      <c r="AX161"/>
      <c r="AY161"/>
    </row>
    <row r="162" spans="1:51" x14ac:dyDescent="0.25">
      <c r="A162" t="s">
        <v>352</v>
      </c>
      <c r="B162" t="s">
        <v>245</v>
      </c>
      <c r="C162" t="s">
        <v>504</v>
      </c>
      <c r="D162" t="s">
        <v>431</v>
      </c>
      <c r="E162" s="4">
        <v>77</v>
      </c>
      <c r="F162" s="4">
        <v>272.81934782608698</v>
      </c>
      <c r="G162" s="4">
        <v>63.577499999999986</v>
      </c>
      <c r="H162" s="11">
        <v>0.2330388240665705</v>
      </c>
      <c r="I162" s="4">
        <v>272.01771739130436</v>
      </c>
      <c r="J162" s="4">
        <v>63.577499999999986</v>
      </c>
      <c r="K162" s="11">
        <v>0.23372558453073902</v>
      </c>
      <c r="L162" s="4">
        <v>16.698152173913037</v>
      </c>
      <c r="M162" s="4">
        <v>2.1168478260869565</v>
      </c>
      <c r="N162" s="11">
        <v>0.12677138188943066</v>
      </c>
      <c r="O162" s="4">
        <v>15.896521739130428</v>
      </c>
      <c r="P162" s="4">
        <v>2.1168478260869565</v>
      </c>
      <c r="Q162" s="9">
        <v>0.13316421421147645</v>
      </c>
      <c r="R162" s="4">
        <v>1.9021739130434784E-2</v>
      </c>
      <c r="S162" s="4">
        <v>0</v>
      </c>
      <c r="T162" s="11">
        <v>0</v>
      </c>
      <c r="U162" s="4">
        <v>0.78260869565217395</v>
      </c>
      <c r="V162" s="4">
        <v>0</v>
      </c>
      <c r="W162" s="11">
        <v>0</v>
      </c>
      <c r="X162" s="4">
        <v>90.37</v>
      </c>
      <c r="Y162" s="4">
        <v>0</v>
      </c>
      <c r="Z162" s="11">
        <v>0</v>
      </c>
      <c r="AA162" s="4">
        <v>0</v>
      </c>
      <c r="AB162" s="4">
        <v>0</v>
      </c>
      <c r="AC162" s="11" t="s">
        <v>659</v>
      </c>
      <c r="AD162" s="4">
        <v>165.75119565217395</v>
      </c>
      <c r="AE162" s="4">
        <v>61.460652173913033</v>
      </c>
      <c r="AF162" s="11">
        <v>0.37080065656290745</v>
      </c>
      <c r="AG162" s="4">
        <v>0</v>
      </c>
      <c r="AH162" s="4">
        <v>0</v>
      </c>
      <c r="AI162" s="11" t="s">
        <v>659</v>
      </c>
      <c r="AJ162" s="4">
        <v>0</v>
      </c>
      <c r="AK162" s="4">
        <v>0</v>
      </c>
      <c r="AL162" s="11" t="s">
        <v>659</v>
      </c>
      <c r="AM162" s="1">
        <v>445465</v>
      </c>
      <c r="AN162" s="1">
        <v>4</v>
      </c>
      <c r="AX162"/>
      <c r="AY162"/>
    </row>
    <row r="163" spans="1:51" x14ac:dyDescent="0.25">
      <c r="A163" t="s">
        <v>352</v>
      </c>
      <c r="B163" t="s">
        <v>57</v>
      </c>
      <c r="C163" t="s">
        <v>527</v>
      </c>
      <c r="D163" t="s">
        <v>374</v>
      </c>
      <c r="E163" s="4">
        <v>155.08695652173913</v>
      </c>
      <c r="F163" s="4">
        <v>398.0051086956521</v>
      </c>
      <c r="G163" s="4">
        <v>17.567934782608695</v>
      </c>
      <c r="H163" s="11">
        <v>4.413997307768882E-2</v>
      </c>
      <c r="I163" s="4">
        <v>363.84206521739128</v>
      </c>
      <c r="J163" s="4">
        <v>17.567934782608695</v>
      </c>
      <c r="K163" s="11">
        <v>4.8284507103685398E-2</v>
      </c>
      <c r="L163" s="4">
        <v>22.865000000000002</v>
      </c>
      <c r="M163" s="4">
        <v>0</v>
      </c>
      <c r="N163" s="11">
        <v>0</v>
      </c>
      <c r="O163" s="4">
        <v>17.647608695652174</v>
      </c>
      <c r="P163" s="4">
        <v>0</v>
      </c>
      <c r="Q163" s="9">
        <v>0</v>
      </c>
      <c r="R163" s="4">
        <v>0</v>
      </c>
      <c r="S163" s="4">
        <v>0</v>
      </c>
      <c r="T163" s="11" t="s">
        <v>659</v>
      </c>
      <c r="U163" s="4">
        <v>5.2173913043478262</v>
      </c>
      <c r="V163" s="4">
        <v>0</v>
      </c>
      <c r="W163" s="11">
        <v>0</v>
      </c>
      <c r="X163" s="4">
        <v>116.24304347826082</v>
      </c>
      <c r="Y163" s="4">
        <v>8.7038043478260878</v>
      </c>
      <c r="Z163" s="11">
        <v>7.4875915903336004E-2</v>
      </c>
      <c r="AA163" s="4">
        <v>28.945652173913043</v>
      </c>
      <c r="AB163" s="4">
        <v>0</v>
      </c>
      <c r="AC163" s="11">
        <v>0</v>
      </c>
      <c r="AD163" s="4">
        <v>229.95141304347828</v>
      </c>
      <c r="AE163" s="4">
        <v>8.8641304347826093</v>
      </c>
      <c r="AF163" s="11">
        <v>3.854784068279074E-2</v>
      </c>
      <c r="AG163" s="4">
        <v>0</v>
      </c>
      <c r="AH163" s="4">
        <v>0</v>
      </c>
      <c r="AI163" s="11" t="s">
        <v>659</v>
      </c>
      <c r="AJ163" s="4">
        <v>0</v>
      </c>
      <c r="AK163" s="4">
        <v>0</v>
      </c>
      <c r="AL163" s="11" t="s">
        <v>659</v>
      </c>
      <c r="AM163" s="1">
        <v>445150</v>
      </c>
      <c r="AN163" s="1">
        <v>4</v>
      </c>
      <c r="AX163"/>
      <c r="AY163"/>
    </row>
    <row r="164" spans="1:51" x14ac:dyDescent="0.25">
      <c r="A164" t="s">
        <v>352</v>
      </c>
      <c r="B164" t="s">
        <v>191</v>
      </c>
      <c r="C164" t="s">
        <v>480</v>
      </c>
      <c r="D164" t="s">
        <v>367</v>
      </c>
      <c r="E164" s="4">
        <v>110.65217391304348</v>
      </c>
      <c r="F164" s="4">
        <v>383.7711956521739</v>
      </c>
      <c r="G164" s="4">
        <v>38.243152173913046</v>
      </c>
      <c r="H164" s="11">
        <v>9.9650918586850476E-2</v>
      </c>
      <c r="I164" s="4">
        <v>345.43249999999995</v>
      </c>
      <c r="J164" s="4">
        <v>38.243152173913046</v>
      </c>
      <c r="K164" s="11">
        <v>0.11071092666125235</v>
      </c>
      <c r="L164" s="4">
        <v>58.308804347826083</v>
      </c>
      <c r="M164" s="4">
        <v>4.7228260869565224</v>
      </c>
      <c r="N164" s="11">
        <v>8.0996791818671601E-2</v>
      </c>
      <c r="O164" s="4">
        <v>25.553586956521727</v>
      </c>
      <c r="P164" s="4">
        <v>4.7228260869565224</v>
      </c>
      <c r="Q164" s="9">
        <v>0.18482047530126386</v>
      </c>
      <c r="R164" s="4">
        <v>27.016086956521743</v>
      </c>
      <c r="S164" s="4">
        <v>0</v>
      </c>
      <c r="T164" s="11">
        <v>0</v>
      </c>
      <c r="U164" s="4">
        <v>5.7391304347826084</v>
      </c>
      <c r="V164" s="4">
        <v>0</v>
      </c>
      <c r="W164" s="11">
        <v>0</v>
      </c>
      <c r="X164" s="4">
        <v>132.64184782608692</v>
      </c>
      <c r="Y164" s="4">
        <v>21.155760869565221</v>
      </c>
      <c r="Z164" s="11">
        <v>0.15949537205862477</v>
      </c>
      <c r="AA164" s="4">
        <v>5.5834782608695646</v>
      </c>
      <c r="AB164" s="4">
        <v>0</v>
      </c>
      <c r="AC164" s="11">
        <v>0</v>
      </c>
      <c r="AD164" s="4">
        <v>187.23706521739132</v>
      </c>
      <c r="AE164" s="4">
        <v>12.364565217391302</v>
      </c>
      <c r="AF164" s="11">
        <v>6.6036952689017214E-2</v>
      </c>
      <c r="AG164" s="4">
        <v>0</v>
      </c>
      <c r="AH164" s="4">
        <v>0</v>
      </c>
      <c r="AI164" s="11" t="s">
        <v>659</v>
      </c>
      <c r="AJ164" s="4">
        <v>0</v>
      </c>
      <c r="AK164" s="4">
        <v>0</v>
      </c>
      <c r="AL164" s="11" t="s">
        <v>659</v>
      </c>
      <c r="AM164" s="1">
        <v>445391</v>
      </c>
      <c r="AN164" s="1">
        <v>4</v>
      </c>
      <c r="AX164"/>
      <c r="AY164"/>
    </row>
    <row r="165" spans="1:51" x14ac:dyDescent="0.25">
      <c r="A165" t="s">
        <v>352</v>
      </c>
      <c r="B165" t="s">
        <v>203</v>
      </c>
      <c r="C165" t="s">
        <v>461</v>
      </c>
      <c r="D165" t="s">
        <v>369</v>
      </c>
      <c r="E165" s="4">
        <v>121.57608695652173</v>
      </c>
      <c r="F165" s="4">
        <v>488.1920652173913</v>
      </c>
      <c r="G165" s="4">
        <v>117.50271739130434</v>
      </c>
      <c r="H165" s="11">
        <v>0.24068952726419374</v>
      </c>
      <c r="I165" s="4">
        <v>452.96108695652168</v>
      </c>
      <c r="J165" s="4">
        <v>117.50271739130434</v>
      </c>
      <c r="K165" s="11">
        <v>0.25941018064225696</v>
      </c>
      <c r="L165" s="4">
        <v>47.08152173913043</v>
      </c>
      <c r="M165" s="4">
        <v>0</v>
      </c>
      <c r="N165" s="11">
        <v>0</v>
      </c>
      <c r="O165" s="4">
        <v>24.866847826086957</v>
      </c>
      <c r="P165" s="4">
        <v>0</v>
      </c>
      <c r="Q165" s="9">
        <v>0</v>
      </c>
      <c r="R165" s="4">
        <v>16.823369565217391</v>
      </c>
      <c r="S165" s="4">
        <v>0</v>
      </c>
      <c r="T165" s="11">
        <v>0</v>
      </c>
      <c r="U165" s="4">
        <v>5.3913043478260869</v>
      </c>
      <c r="V165" s="4">
        <v>0</v>
      </c>
      <c r="W165" s="11">
        <v>0</v>
      </c>
      <c r="X165" s="4">
        <v>152.08695652173913</v>
      </c>
      <c r="Y165" s="4">
        <v>50.828804347826086</v>
      </c>
      <c r="Z165" s="11">
        <v>0.334208833619211</v>
      </c>
      <c r="AA165" s="4">
        <v>13.016304347826088</v>
      </c>
      <c r="AB165" s="4">
        <v>0</v>
      </c>
      <c r="AC165" s="11">
        <v>0</v>
      </c>
      <c r="AD165" s="4">
        <v>274.52902173913043</v>
      </c>
      <c r="AE165" s="4">
        <v>66.673913043478265</v>
      </c>
      <c r="AF165" s="11">
        <v>0.242866537829413</v>
      </c>
      <c r="AG165" s="4">
        <v>1.4782608695652173</v>
      </c>
      <c r="AH165" s="4">
        <v>0</v>
      </c>
      <c r="AI165" s="11">
        <v>0</v>
      </c>
      <c r="AJ165" s="4">
        <v>0</v>
      </c>
      <c r="AK165" s="4">
        <v>0</v>
      </c>
      <c r="AL165" s="11" t="s">
        <v>659</v>
      </c>
      <c r="AM165" s="1">
        <v>445412</v>
      </c>
      <c r="AN165" s="1">
        <v>4</v>
      </c>
      <c r="AX165"/>
      <c r="AY165"/>
    </row>
    <row r="166" spans="1:51" x14ac:dyDescent="0.25">
      <c r="A166" t="s">
        <v>352</v>
      </c>
      <c r="B166" t="s">
        <v>267</v>
      </c>
      <c r="C166" t="s">
        <v>523</v>
      </c>
      <c r="D166" t="s">
        <v>423</v>
      </c>
      <c r="E166" s="4">
        <v>142.05434782608697</v>
      </c>
      <c r="F166" s="4">
        <v>561.56858695652159</v>
      </c>
      <c r="G166" s="4">
        <v>15.826086956521738</v>
      </c>
      <c r="H166" s="11">
        <v>2.8181930620964458E-2</v>
      </c>
      <c r="I166" s="4">
        <v>537.71184782608691</v>
      </c>
      <c r="J166" s="4">
        <v>15.565217391304348</v>
      </c>
      <c r="K166" s="11">
        <v>2.894713489061642E-2</v>
      </c>
      <c r="L166" s="4">
        <v>64.057826086956496</v>
      </c>
      <c r="M166" s="4">
        <v>10.391304347826086</v>
      </c>
      <c r="N166" s="11">
        <v>0.16221756157819367</v>
      </c>
      <c r="O166" s="4">
        <v>58.405652173913019</v>
      </c>
      <c r="P166" s="4">
        <v>10.130434782608695</v>
      </c>
      <c r="Q166" s="9">
        <v>0.17344956190958297</v>
      </c>
      <c r="R166" s="4">
        <v>0.2608695652173913</v>
      </c>
      <c r="S166" s="4">
        <v>0.2608695652173913</v>
      </c>
      <c r="T166" s="11">
        <v>1</v>
      </c>
      <c r="U166" s="4">
        <v>5.3913043478260869</v>
      </c>
      <c r="V166" s="4">
        <v>0</v>
      </c>
      <c r="W166" s="11">
        <v>0</v>
      </c>
      <c r="X166" s="4">
        <v>135.01456521739129</v>
      </c>
      <c r="Y166" s="4">
        <v>5.4347826086956523</v>
      </c>
      <c r="Z166" s="11">
        <v>4.0253306004022112E-2</v>
      </c>
      <c r="AA166" s="4">
        <v>18.204565217391306</v>
      </c>
      <c r="AB166" s="4">
        <v>0</v>
      </c>
      <c r="AC166" s="11">
        <v>0</v>
      </c>
      <c r="AD166" s="4">
        <v>344.29163043478258</v>
      </c>
      <c r="AE166" s="4">
        <v>0</v>
      </c>
      <c r="AF166" s="11">
        <v>0</v>
      </c>
      <c r="AG166" s="4">
        <v>0</v>
      </c>
      <c r="AH166" s="4">
        <v>0</v>
      </c>
      <c r="AI166" s="11" t="s">
        <v>659</v>
      </c>
      <c r="AJ166" s="4">
        <v>0</v>
      </c>
      <c r="AK166" s="4">
        <v>0</v>
      </c>
      <c r="AL166" s="11" t="s">
        <v>659</v>
      </c>
      <c r="AM166" s="1">
        <v>445491</v>
      </c>
      <c r="AN166" s="1">
        <v>4</v>
      </c>
      <c r="AX166"/>
      <c r="AY166"/>
    </row>
    <row r="167" spans="1:51" x14ac:dyDescent="0.25">
      <c r="A167" t="s">
        <v>352</v>
      </c>
      <c r="B167" t="s">
        <v>139</v>
      </c>
      <c r="C167" t="s">
        <v>456</v>
      </c>
      <c r="D167" t="s">
        <v>374</v>
      </c>
      <c r="E167" s="4">
        <v>130.43478260869566</v>
      </c>
      <c r="F167" s="4">
        <v>670.76250000000005</v>
      </c>
      <c r="G167" s="4">
        <v>81.445543478260859</v>
      </c>
      <c r="H167" s="11">
        <v>0.1214223267971314</v>
      </c>
      <c r="I167" s="4">
        <v>606.61369565217399</v>
      </c>
      <c r="J167" s="4">
        <v>81.445543478260859</v>
      </c>
      <c r="K167" s="11">
        <v>0.13426261896493827</v>
      </c>
      <c r="L167" s="4">
        <v>84.855652173913029</v>
      </c>
      <c r="M167" s="4">
        <v>0</v>
      </c>
      <c r="N167" s="11">
        <v>0</v>
      </c>
      <c r="O167" s="4">
        <v>64.721304347826077</v>
      </c>
      <c r="P167" s="4">
        <v>0</v>
      </c>
      <c r="Q167" s="9">
        <v>0</v>
      </c>
      <c r="R167" s="4">
        <v>15.560108695652174</v>
      </c>
      <c r="S167" s="4">
        <v>0</v>
      </c>
      <c r="T167" s="11">
        <v>0</v>
      </c>
      <c r="U167" s="4">
        <v>4.5742391304347816</v>
      </c>
      <c r="V167" s="4">
        <v>0</v>
      </c>
      <c r="W167" s="11">
        <v>0</v>
      </c>
      <c r="X167" s="4">
        <v>180.21521739130429</v>
      </c>
      <c r="Y167" s="4">
        <v>9.3702173913043474</v>
      </c>
      <c r="Z167" s="11">
        <v>5.1994595833484133E-2</v>
      </c>
      <c r="AA167" s="4">
        <v>44.014456521739127</v>
      </c>
      <c r="AB167" s="4">
        <v>0</v>
      </c>
      <c r="AC167" s="11">
        <v>0</v>
      </c>
      <c r="AD167" s="4">
        <v>361.67717391304365</v>
      </c>
      <c r="AE167" s="4">
        <v>72.075326086956508</v>
      </c>
      <c r="AF167" s="11">
        <v>0.19928082634345412</v>
      </c>
      <c r="AG167" s="4">
        <v>0</v>
      </c>
      <c r="AH167" s="4">
        <v>0</v>
      </c>
      <c r="AI167" s="11" t="s">
        <v>659</v>
      </c>
      <c r="AJ167" s="4">
        <v>0</v>
      </c>
      <c r="AK167" s="4">
        <v>0</v>
      </c>
      <c r="AL167" s="11" t="s">
        <v>659</v>
      </c>
      <c r="AM167" s="1">
        <v>445293</v>
      </c>
      <c r="AN167" s="1">
        <v>4</v>
      </c>
      <c r="AX167"/>
      <c r="AY167"/>
    </row>
    <row r="168" spans="1:51" x14ac:dyDescent="0.25">
      <c r="A168" t="s">
        <v>352</v>
      </c>
      <c r="B168" t="s">
        <v>51</v>
      </c>
      <c r="C168" t="s">
        <v>527</v>
      </c>
      <c r="D168" t="s">
        <v>374</v>
      </c>
      <c r="E168" s="4">
        <v>156.58695652173913</v>
      </c>
      <c r="F168" s="4">
        <v>457.84597826086951</v>
      </c>
      <c r="G168" s="4">
        <v>151.59423913043477</v>
      </c>
      <c r="H168" s="11">
        <v>0.33110313583241757</v>
      </c>
      <c r="I168" s="4">
        <v>415.05945652173909</v>
      </c>
      <c r="J168" s="4">
        <v>151.59423913043477</v>
      </c>
      <c r="K168" s="11">
        <v>0.36523499645283924</v>
      </c>
      <c r="L168" s="4">
        <v>49.128913043478263</v>
      </c>
      <c r="M168" s="4">
        <v>9.8919565217391288</v>
      </c>
      <c r="N168" s="11">
        <v>0.20134694437438322</v>
      </c>
      <c r="O168" s="4">
        <v>28.183913043478263</v>
      </c>
      <c r="P168" s="4">
        <v>9.8919565217391288</v>
      </c>
      <c r="Q168" s="9">
        <v>0.35097881924625512</v>
      </c>
      <c r="R168" s="4">
        <v>15.200434782608694</v>
      </c>
      <c r="S168" s="4">
        <v>0</v>
      </c>
      <c r="T168" s="11">
        <v>0</v>
      </c>
      <c r="U168" s="4">
        <v>5.7445652173913047</v>
      </c>
      <c r="V168" s="4">
        <v>0</v>
      </c>
      <c r="W168" s="11">
        <v>0</v>
      </c>
      <c r="X168" s="4">
        <v>134.43402173913049</v>
      </c>
      <c r="Y168" s="4">
        <v>41.366521739130455</v>
      </c>
      <c r="Z168" s="11">
        <v>0.3077087273294723</v>
      </c>
      <c r="AA168" s="4">
        <v>21.841521739130432</v>
      </c>
      <c r="AB168" s="4">
        <v>0</v>
      </c>
      <c r="AC168" s="11">
        <v>0</v>
      </c>
      <c r="AD168" s="4">
        <v>252.44152173913031</v>
      </c>
      <c r="AE168" s="4">
        <v>100.33576086956519</v>
      </c>
      <c r="AF168" s="11">
        <v>0.3974614008754504</v>
      </c>
      <c r="AG168" s="4">
        <v>0</v>
      </c>
      <c r="AH168" s="4">
        <v>0</v>
      </c>
      <c r="AI168" s="11" t="s">
        <v>659</v>
      </c>
      <c r="AJ168" s="4">
        <v>0</v>
      </c>
      <c r="AK168" s="4">
        <v>0</v>
      </c>
      <c r="AL168" s="11" t="s">
        <v>659</v>
      </c>
      <c r="AM168" s="1">
        <v>445139</v>
      </c>
      <c r="AN168" s="1">
        <v>4</v>
      </c>
      <c r="AX168"/>
      <c r="AY168"/>
    </row>
    <row r="169" spans="1:51" x14ac:dyDescent="0.25">
      <c r="A169" t="s">
        <v>352</v>
      </c>
      <c r="B169" t="s">
        <v>210</v>
      </c>
      <c r="C169" t="s">
        <v>593</v>
      </c>
      <c r="D169" t="s">
        <v>374</v>
      </c>
      <c r="E169" s="4">
        <v>71.836956521739125</v>
      </c>
      <c r="F169" s="4">
        <v>228.33760869565219</v>
      </c>
      <c r="G169" s="4">
        <v>0</v>
      </c>
      <c r="H169" s="11">
        <v>0</v>
      </c>
      <c r="I169" s="4">
        <v>198.20445652173913</v>
      </c>
      <c r="J169" s="4">
        <v>0</v>
      </c>
      <c r="K169" s="11">
        <v>0</v>
      </c>
      <c r="L169" s="4">
        <v>27.79641304347826</v>
      </c>
      <c r="M169" s="4">
        <v>0</v>
      </c>
      <c r="N169" s="11">
        <v>0</v>
      </c>
      <c r="O169" s="4">
        <v>19.902391304347827</v>
      </c>
      <c r="P169" s="4">
        <v>0</v>
      </c>
      <c r="Q169" s="9">
        <v>0</v>
      </c>
      <c r="R169" s="4">
        <v>2.2418478260869561</v>
      </c>
      <c r="S169" s="4">
        <v>0</v>
      </c>
      <c r="T169" s="11">
        <v>0</v>
      </c>
      <c r="U169" s="4">
        <v>5.6521739130434785</v>
      </c>
      <c r="V169" s="4">
        <v>0</v>
      </c>
      <c r="W169" s="11">
        <v>0</v>
      </c>
      <c r="X169" s="4">
        <v>65.557065217391326</v>
      </c>
      <c r="Y169" s="4">
        <v>0</v>
      </c>
      <c r="Z169" s="11">
        <v>0</v>
      </c>
      <c r="AA169" s="4">
        <v>22.239130434782609</v>
      </c>
      <c r="AB169" s="4">
        <v>0</v>
      </c>
      <c r="AC169" s="11">
        <v>0</v>
      </c>
      <c r="AD169" s="4">
        <v>112.74499999999999</v>
      </c>
      <c r="AE169" s="4">
        <v>0</v>
      </c>
      <c r="AF169" s="11">
        <v>0</v>
      </c>
      <c r="AG169" s="4">
        <v>0</v>
      </c>
      <c r="AH169" s="4">
        <v>0</v>
      </c>
      <c r="AI169" s="11" t="s">
        <v>659</v>
      </c>
      <c r="AJ169" s="4">
        <v>0</v>
      </c>
      <c r="AK169" s="4">
        <v>0</v>
      </c>
      <c r="AL169" s="11" t="s">
        <v>659</v>
      </c>
      <c r="AM169" s="1">
        <v>445425</v>
      </c>
      <c r="AN169" s="1">
        <v>4</v>
      </c>
      <c r="AX169"/>
      <c r="AY169"/>
    </row>
    <row r="170" spans="1:51" x14ac:dyDescent="0.25">
      <c r="A170" t="s">
        <v>352</v>
      </c>
      <c r="B170" t="s">
        <v>228</v>
      </c>
      <c r="C170" t="s">
        <v>461</v>
      </c>
      <c r="D170" t="s">
        <v>369</v>
      </c>
      <c r="E170" s="4">
        <v>42.836956521739133</v>
      </c>
      <c r="F170" s="4">
        <v>104.77173913043478</v>
      </c>
      <c r="G170" s="4">
        <v>0.70652173913043481</v>
      </c>
      <c r="H170" s="11">
        <v>6.7434381159871357E-3</v>
      </c>
      <c r="I170" s="4">
        <v>98.554347826086953</v>
      </c>
      <c r="J170" s="4">
        <v>0.70652173913043481</v>
      </c>
      <c r="K170" s="11">
        <v>7.1688540862468297E-3</v>
      </c>
      <c r="L170" s="4">
        <v>17.019021739130437</v>
      </c>
      <c r="M170" s="4">
        <v>0</v>
      </c>
      <c r="N170" s="11">
        <v>0</v>
      </c>
      <c r="O170" s="4">
        <v>10.801630434782609</v>
      </c>
      <c r="P170" s="4">
        <v>0</v>
      </c>
      <c r="Q170" s="9">
        <v>0</v>
      </c>
      <c r="R170" s="4">
        <v>0</v>
      </c>
      <c r="S170" s="4">
        <v>0</v>
      </c>
      <c r="T170" s="11" t="s">
        <v>659</v>
      </c>
      <c r="U170" s="4">
        <v>6.2173913043478262</v>
      </c>
      <c r="V170" s="4">
        <v>0</v>
      </c>
      <c r="W170" s="11">
        <v>0</v>
      </c>
      <c r="X170" s="4">
        <v>27.388586956521738</v>
      </c>
      <c r="Y170" s="4">
        <v>0.70652173913043481</v>
      </c>
      <c r="Z170" s="11">
        <v>2.579620994146245E-2</v>
      </c>
      <c r="AA170" s="4">
        <v>0</v>
      </c>
      <c r="AB170" s="4">
        <v>0</v>
      </c>
      <c r="AC170" s="11" t="s">
        <v>659</v>
      </c>
      <c r="AD170" s="4">
        <v>60.364130434782609</v>
      </c>
      <c r="AE170" s="4">
        <v>0</v>
      </c>
      <c r="AF170" s="11">
        <v>0</v>
      </c>
      <c r="AG170" s="4">
        <v>0</v>
      </c>
      <c r="AH170" s="4">
        <v>0</v>
      </c>
      <c r="AI170" s="11" t="s">
        <v>659</v>
      </c>
      <c r="AJ170" s="4">
        <v>0</v>
      </c>
      <c r="AK170" s="4">
        <v>0</v>
      </c>
      <c r="AL170" s="11" t="s">
        <v>659</v>
      </c>
      <c r="AM170" s="1">
        <v>445447</v>
      </c>
      <c r="AN170" s="1">
        <v>4</v>
      </c>
      <c r="AX170"/>
      <c r="AY170"/>
    </row>
    <row r="171" spans="1:51" x14ac:dyDescent="0.25">
      <c r="A171" t="s">
        <v>352</v>
      </c>
      <c r="B171" t="s">
        <v>86</v>
      </c>
      <c r="C171" t="s">
        <v>556</v>
      </c>
      <c r="D171" t="s">
        <v>386</v>
      </c>
      <c r="E171" s="4">
        <v>73.739130434782609</v>
      </c>
      <c r="F171" s="4">
        <v>228.42217391304348</v>
      </c>
      <c r="G171" s="4">
        <v>0.1358695652173913</v>
      </c>
      <c r="H171" s="11">
        <v>5.9481775735623012E-4</v>
      </c>
      <c r="I171" s="4">
        <v>201.98500000000001</v>
      </c>
      <c r="J171" s="4">
        <v>5.434782608695652E-2</v>
      </c>
      <c r="K171" s="11">
        <v>2.6906862433822567E-4</v>
      </c>
      <c r="L171" s="4">
        <v>47.992282608695646</v>
      </c>
      <c r="M171" s="4">
        <v>5.434782608695652E-2</v>
      </c>
      <c r="N171" s="11">
        <v>1.1324284475085443E-3</v>
      </c>
      <c r="O171" s="4">
        <v>21.63663043478261</v>
      </c>
      <c r="P171" s="4">
        <v>5.434782608695652E-2</v>
      </c>
      <c r="Q171" s="9">
        <v>2.5118433413544861E-3</v>
      </c>
      <c r="R171" s="4">
        <v>20.635543478260868</v>
      </c>
      <c r="S171" s="4">
        <v>0</v>
      </c>
      <c r="T171" s="11">
        <v>0</v>
      </c>
      <c r="U171" s="4">
        <v>5.7201086956521738</v>
      </c>
      <c r="V171" s="4">
        <v>0</v>
      </c>
      <c r="W171" s="11">
        <v>0</v>
      </c>
      <c r="X171" s="4">
        <v>52.082608695652176</v>
      </c>
      <c r="Y171" s="4">
        <v>0</v>
      </c>
      <c r="Z171" s="11">
        <v>0</v>
      </c>
      <c r="AA171" s="4">
        <v>8.1521739130434784E-2</v>
      </c>
      <c r="AB171" s="4">
        <v>8.1521739130434784E-2</v>
      </c>
      <c r="AC171" s="11">
        <v>1</v>
      </c>
      <c r="AD171" s="4">
        <v>98.564673913043464</v>
      </c>
      <c r="AE171" s="4">
        <v>0</v>
      </c>
      <c r="AF171" s="11">
        <v>0</v>
      </c>
      <c r="AG171" s="4">
        <v>29.701086956521738</v>
      </c>
      <c r="AH171" s="4">
        <v>0</v>
      </c>
      <c r="AI171" s="11">
        <v>0</v>
      </c>
      <c r="AJ171" s="4">
        <v>0</v>
      </c>
      <c r="AK171" s="4">
        <v>0</v>
      </c>
      <c r="AL171" s="11" t="s">
        <v>659</v>
      </c>
      <c r="AM171" s="1">
        <v>445214</v>
      </c>
      <c r="AN171" s="1">
        <v>4</v>
      </c>
      <c r="AX171"/>
      <c r="AY171"/>
    </row>
    <row r="172" spans="1:51" x14ac:dyDescent="0.25">
      <c r="A172" t="s">
        <v>352</v>
      </c>
      <c r="B172" t="s">
        <v>181</v>
      </c>
      <c r="C172" t="s">
        <v>494</v>
      </c>
      <c r="D172" t="s">
        <v>431</v>
      </c>
      <c r="E172" s="4">
        <v>43.206521739130437</v>
      </c>
      <c r="F172" s="4">
        <v>142.3125</v>
      </c>
      <c r="G172" s="4">
        <v>0</v>
      </c>
      <c r="H172" s="11">
        <v>0</v>
      </c>
      <c r="I172" s="4">
        <v>122.94663043478262</v>
      </c>
      <c r="J172" s="4">
        <v>0</v>
      </c>
      <c r="K172" s="11">
        <v>0</v>
      </c>
      <c r="L172" s="4">
        <v>15.429239130434782</v>
      </c>
      <c r="M172" s="4">
        <v>0</v>
      </c>
      <c r="N172" s="11">
        <v>0</v>
      </c>
      <c r="O172" s="4">
        <v>4.4661956521739121</v>
      </c>
      <c r="P172" s="4">
        <v>0</v>
      </c>
      <c r="Q172" s="9">
        <v>0</v>
      </c>
      <c r="R172" s="4">
        <v>5.3108695652173923</v>
      </c>
      <c r="S172" s="4">
        <v>0</v>
      </c>
      <c r="T172" s="11">
        <v>0</v>
      </c>
      <c r="U172" s="4">
        <v>5.6521739130434785</v>
      </c>
      <c r="V172" s="4">
        <v>0</v>
      </c>
      <c r="W172" s="11">
        <v>0</v>
      </c>
      <c r="X172" s="4">
        <v>44.940108695652171</v>
      </c>
      <c r="Y172" s="4">
        <v>0</v>
      </c>
      <c r="Z172" s="11">
        <v>0</v>
      </c>
      <c r="AA172" s="4">
        <v>8.402826086956523</v>
      </c>
      <c r="AB172" s="4">
        <v>0</v>
      </c>
      <c r="AC172" s="11">
        <v>0</v>
      </c>
      <c r="AD172" s="4">
        <v>73.54032608695654</v>
      </c>
      <c r="AE172" s="4">
        <v>0</v>
      </c>
      <c r="AF172" s="11">
        <v>0</v>
      </c>
      <c r="AG172" s="4">
        <v>0</v>
      </c>
      <c r="AH172" s="4">
        <v>0</v>
      </c>
      <c r="AI172" s="11" t="s">
        <v>659</v>
      </c>
      <c r="AJ172" s="4">
        <v>0</v>
      </c>
      <c r="AK172" s="4">
        <v>0</v>
      </c>
      <c r="AL172" s="11" t="s">
        <v>659</v>
      </c>
      <c r="AM172" s="1">
        <v>445374</v>
      </c>
      <c r="AN172" s="1">
        <v>4</v>
      </c>
      <c r="AX172"/>
      <c r="AY172"/>
    </row>
    <row r="173" spans="1:51" x14ac:dyDescent="0.25">
      <c r="A173" t="s">
        <v>352</v>
      </c>
      <c r="B173" t="s">
        <v>283</v>
      </c>
      <c r="C173" t="s">
        <v>468</v>
      </c>
      <c r="D173" t="s">
        <v>423</v>
      </c>
      <c r="E173" s="4">
        <v>117.1195652173913</v>
      </c>
      <c r="F173" s="4">
        <v>422.59195652173912</v>
      </c>
      <c r="G173" s="4">
        <v>74.529021739130428</v>
      </c>
      <c r="H173" s="11">
        <v>0.17636166658864574</v>
      </c>
      <c r="I173" s="4">
        <v>396.29826086956524</v>
      </c>
      <c r="J173" s="4">
        <v>74.529021739130428</v>
      </c>
      <c r="K173" s="11">
        <v>0.1880629543404945</v>
      </c>
      <c r="L173" s="4">
        <v>65.695978260869566</v>
      </c>
      <c r="M173" s="4">
        <v>6.4741304347826087</v>
      </c>
      <c r="N173" s="11">
        <v>9.8546830508783045E-2</v>
      </c>
      <c r="O173" s="4">
        <v>40.330217391304352</v>
      </c>
      <c r="P173" s="4">
        <v>6.4741304347826087</v>
      </c>
      <c r="Q173" s="9">
        <v>0.16052803216921177</v>
      </c>
      <c r="R173" s="4">
        <v>18.916630434782604</v>
      </c>
      <c r="S173" s="4">
        <v>0</v>
      </c>
      <c r="T173" s="11">
        <v>0</v>
      </c>
      <c r="U173" s="4">
        <v>6.4491304347826093</v>
      </c>
      <c r="V173" s="4">
        <v>0</v>
      </c>
      <c r="W173" s="11">
        <v>0</v>
      </c>
      <c r="X173" s="4">
        <v>129.49630434782608</v>
      </c>
      <c r="Y173" s="4">
        <v>20.947717391304348</v>
      </c>
      <c r="Z173" s="11">
        <v>0.16176305182454426</v>
      </c>
      <c r="AA173" s="4">
        <v>0.92793478260869555</v>
      </c>
      <c r="AB173" s="4">
        <v>0</v>
      </c>
      <c r="AC173" s="11">
        <v>0</v>
      </c>
      <c r="AD173" s="4">
        <v>222.78565217391304</v>
      </c>
      <c r="AE173" s="4">
        <v>47.107173913043468</v>
      </c>
      <c r="AF173" s="11">
        <v>0.21144617462290713</v>
      </c>
      <c r="AG173" s="4">
        <v>0</v>
      </c>
      <c r="AH173" s="4">
        <v>0</v>
      </c>
      <c r="AI173" s="11" t="s">
        <v>659</v>
      </c>
      <c r="AJ173" s="4">
        <v>3.6860869565217391</v>
      </c>
      <c r="AK173" s="4">
        <v>0</v>
      </c>
      <c r="AL173" s="11" t="s">
        <v>659</v>
      </c>
      <c r="AM173" s="1">
        <v>445512</v>
      </c>
      <c r="AN173" s="1">
        <v>4</v>
      </c>
      <c r="AX173"/>
      <c r="AY173"/>
    </row>
    <row r="174" spans="1:51" x14ac:dyDescent="0.25">
      <c r="A174" t="s">
        <v>352</v>
      </c>
      <c r="B174" t="s">
        <v>277</v>
      </c>
      <c r="C174" t="s">
        <v>470</v>
      </c>
      <c r="D174" t="s">
        <v>454</v>
      </c>
      <c r="E174" s="4">
        <v>57.695652173913047</v>
      </c>
      <c r="F174" s="4">
        <v>192.27760869565219</v>
      </c>
      <c r="G174" s="4">
        <v>28.264021739130435</v>
      </c>
      <c r="H174" s="11">
        <v>0.1469959083164401</v>
      </c>
      <c r="I174" s="4">
        <v>152.71239130434782</v>
      </c>
      <c r="J174" s="4">
        <v>28.264021739130435</v>
      </c>
      <c r="K174" s="11">
        <v>0.18508008091368117</v>
      </c>
      <c r="L174" s="4">
        <v>36.793478260869563</v>
      </c>
      <c r="M174" s="4">
        <v>0</v>
      </c>
      <c r="N174" s="11">
        <v>0</v>
      </c>
      <c r="O174" s="4">
        <v>7.0217391304347823</v>
      </c>
      <c r="P174" s="4">
        <v>0</v>
      </c>
      <c r="Q174" s="9">
        <v>0</v>
      </c>
      <c r="R174" s="4">
        <v>24.293478260869566</v>
      </c>
      <c r="S174" s="4">
        <v>0</v>
      </c>
      <c r="T174" s="11">
        <v>0</v>
      </c>
      <c r="U174" s="4">
        <v>5.4782608695652177</v>
      </c>
      <c r="V174" s="4">
        <v>0</v>
      </c>
      <c r="W174" s="11">
        <v>0</v>
      </c>
      <c r="X174" s="4">
        <v>60.646304347826089</v>
      </c>
      <c r="Y174" s="4">
        <v>17.608260869565218</v>
      </c>
      <c r="Z174" s="11">
        <v>0.29034350994540692</v>
      </c>
      <c r="AA174" s="4">
        <v>9.7934782608695645</v>
      </c>
      <c r="AB174" s="4">
        <v>0</v>
      </c>
      <c r="AC174" s="11">
        <v>0</v>
      </c>
      <c r="AD174" s="4">
        <v>85.044347826086963</v>
      </c>
      <c r="AE174" s="4">
        <v>10.655760869565215</v>
      </c>
      <c r="AF174" s="11">
        <v>0.12529652048547557</v>
      </c>
      <c r="AG174" s="4">
        <v>0</v>
      </c>
      <c r="AH174" s="4">
        <v>0</v>
      </c>
      <c r="AI174" s="11" t="s">
        <v>659</v>
      </c>
      <c r="AJ174" s="4">
        <v>0</v>
      </c>
      <c r="AK174" s="4">
        <v>0</v>
      </c>
      <c r="AL174" s="11" t="s">
        <v>659</v>
      </c>
      <c r="AM174" s="1">
        <v>445504</v>
      </c>
      <c r="AN174" s="1">
        <v>4</v>
      </c>
      <c r="AX174"/>
      <c r="AY174"/>
    </row>
    <row r="175" spans="1:51" x14ac:dyDescent="0.25">
      <c r="A175" t="s">
        <v>352</v>
      </c>
      <c r="B175" t="s">
        <v>23</v>
      </c>
      <c r="C175" t="s">
        <v>457</v>
      </c>
      <c r="D175" t="s">
        <v>433</v>
      </c>
      <c r="E175" s="4">
        <v>67.25</v>
      </c>
      <c r="F175" s="4">
        <v>250.61804347826083</v>
      </c>
      <c r="G175" s="4">
        <v>14.115326086956522</v>
      </c>
      <c r="H175" s="11">
        <v>5.6322066404532106E-2</v>
      </c>
      <c r="I175" s="4">
        <v>240.56097826086952</v>
      </c>
      <c r="J175" s="4">
        <v>14.115326086956522</v>
      </c>
      <c r="K175" s="11">
        <v>5.8676707207473845E-2</v>
      </c>
      <c r="L175" s="4">
        <v>31.608695652173914</v>
      </c>
      <c r="M175" s="4">
        <v>0</v>
      </c>
      <c r="N175" s="11">
        <v>0</v>
      </c>
      <c r="O175" s="4">
        <v>21.551630434782609</v>
      </c>
      <c r="P175" s="4">
        <v>0</v>
      </c>
      <c r="Q175" s="9">
        <v>0</v>
      </c>
      <c r="R175" s="4">
        <v>5.9701086956521738</v>
      </c>
      <c r="S175" s="4">
        <v>0</v>
      </c>
      <c r="T175" s="11">
        <v>0</v>
      </c>
      <c r="U175" s="4">
        <v>4.0869565217391308</v>
      </c>
      <c r="V175" s="4">
        <v>0</v>
      </c>
      <c r="W175" s="11">
        <v>0</v>
      </c>
      <c r="X175" s="4">
        <v>81.867826086956526</v>
      </c>
      <c r="Y175" s="4">
        <v>6.359673913043479</v>
      </c>
      <c r="Z175" s="11">
        <v>7.7682213111271617E-2</v>
      </c>
      <c r="AA175" s="4">
        <v>0</v>
      </c>
      <c r="AB175" s="4">
        <v>0</v>
      </c>
      <c r="AC175" s="11" t="s">
        <v>659</v>
      </c>
      <c r="AD175" s="4">
        <v>130.05456521739126</v>
      </c>
      <c r="AE175" s="4">
        <v>7.7556521739130435</v>
      </c>
      <c r="AF175" s="11">
        <v>5.9633832622093423E-2</v>
      </c>
      <c r="AG175" s="4">
        <v>7.0869565217391308</v>
      </c>
      <c r="AH175" s="4">
        <v>0</v>
      </c>
      <c r="AI175" s="11">
        <v>0</v>
      </c>
      <c r="AJ175" s="4">
        <v>0</v>
      </c>
      <c r="AK175" s="4">
        <v>0</v>
      </c>
      <c r="AL175" s="11" t="s">
        <v>659</v>
      </c>
      <c r="AM175" s="1">
        <v>445099</v>
      </c>
      <c r="AN175" s="1">
        <v>4</v>
      </c>
      <c r="AX175"/>
      <c r="AY175"/>
    </row>
    <row r="176" spans="1:51" x14ac:dyDescent="0.25">
      <c r="A176" t="s">
        <v>352</v>
      </c>
      <c r="B176" t="s">
        <v>11</v>
      </c>
      <c r="C176" t="s">
        <v>543</v>
      </c>
      <c r="D176" t="s">
        <v>396</v>
      </c>
      <c r="E176" s="4">
        <v>168.56521739130434</v>
      </c>
      <c r="F176" s="4">
        <v>615.03293478260866</v>
      </c>
      <c r="G176" s="4">
        <v>28.363043478260867</v>
      </c>
      <c r="H176" s="11">
        <v>4.6116300240549149E-2</v>
      </c>
      <c r="I176" s="4">
        <v>601.95956521739129</v>
      </c>
      <c r="J176" s="4">
        <v>28.363043478260867</v>
      </c>
      <c r="K176" s="11">
        <v>4.7117854947645622E-2</v>
      </c>
      <c r="L176" s="4">
        <v>56.214673913043477</v>
      </c>
      <c r="M176" s="4">
        <v>0</v>
      </c>
      <c r="N176" s="11">
        <v>0</v>
      </c>
      <c r="O176" s="4">
        <v>47.866847826086953</v>
      </c>
      <c r="P176" s="4">
        <v>0</v>
      </c>
      <c r="Q176" s="9">
        <v>0</v>
      </c>
      <c r="R176" s="4">
        <v>2.8695652173913042</v>
      </c>
      <c r="S176" s="4">
        <v>0</v>
      </c>
      <c r="T176" s="11">
        <v>0</v>
      </c>
      <c r="U176" s="4">
        <v>5.4782608695652177</v>
      </c>
      <c r="V176" s="4">
        <v>0</v>
      </c>
      <c r="W176" s="11">
        <v>0</v>
      </c>
      <c r="X176" s="4">
        <v>181.5</v>
      </c>
      <c r="Y176" s="4">
        <v>5.6956521739130439</v>
      </c>
      <c r="Z176" s="11">
        <v>3.1381003713019523E-2</v>
      </c>
      <c r="AA176" s="4">
        <v>4.7255434782608692</v>
      </c>
      <c r="AB176" s="4">
        <v>0</v>
      </c>
      <c r="AC176" s="11">
        <v>0</v>
      </c>
      <c r="AD176" s="4">
        <v>356.96771739130435</v>
      </c>
      <c r="AE176" s="4">
        <v>22.667391304347824</v>
      </c>
      <c r="AF176" s="11">
        <v>6.3499835419291051E-2</v>
      </c>
      <c r="AG176" s="4">
        <v>15.625</v>
      </c>
      <c r="AH176" s="4">
        <v>0</v>
      </c>
      <c r="AI176" s="11">
        <v>0</v>
      </c>
      <c r="AJ176" s="4">
        <v>0</v>
      </c>
      <c r="AK176" s="4">
        <v>0</v>
      </c>
      <c r="AL176" s="11" t="s">
        <v>659</v>
      </c>
      <c r="AM176" s="1">
        <v>445013</v>
      </c>
      <c r="AN176" s="1">
        <v>4</v>
      </c>
      <c r="AX176"/>
      <c r="AY176"/>
    </row>
    <row r="177" spans="1:51" x14ac:dyDescent="0.25">
      <c r="A177" t="s">
        <v>352</v>
      </c>
      <c r="B177" t="s">
        <v>28</v>
      </c>
      <c r="C177" t="s">
        <v>504</v>
      </c>
      <c r="D177" t="s">
        <v>431</v>
      </c>
      <c r="E177" s="4">
        <v>94.728260869565219</v>
      </c>
      <c r="F177" s="4">
        <v>334.58967391304344</v>
      </c>
      <c r="G177" s="4">
        <v>64.192391304347822</v>
      </c>
      <c r="H177" s="11">
        <v>0.19185407174589253</v>
      </c>
      <c r="I177" s="4">
        <v>311.59239130434781</v>
      </c>
      <c r="J177" s="4">
        <v>64.192391304347822</v>
      </c>
      <c r="K177" s="11">
        <v>0.20601398845342123</v>
      </c>
      <c r="L177" s="4">
        <v>38.804347826086953</v>
      </c>
      <c r="M177" s="4">
        <v>0</v>
      </c>
      <c r="N177" s="11">
        <v>0</v>
      </c>
      <c r="O177" s="4">
        <v>21.684782608695652</v>
      </c>
      <c r="P177" s="4">
        <v>0</v>
      </c>
      <c r="Q177" s="9">
        <v>0</v>
      </c>
      <c r="R177" s="4">
        <v>11.467391304347826</v>
      </c>
      <c r="S177" s="4">
        <v>0</v>
      </c>
      <c r="T177" s="11">
        <v>0</v>
      </c>
      <c r="U177" s="4">
        <v>5.6521739130434785</v>
      </c>
      <c r="V177" s="4">
        <v>0</v>
      </c>
      <c r="W177" s="11">
        <v>0</v>
      </c>
      <c r="X177" s="4">
        <v>107.93358695652178</v>
      </c>
      <c r="Y177" s="4">
        <v>42.936304347826074</v>
      </c>
      <c r="Z177" s="11">
        <v>0.39780299681063913</v>
      </c>
      <c r="AA177" s="4">
        <v>5.8777173913043477</v>
      </c>
      <c r="AB177" s="4">
        <v>0</v>
      </c>
      <c r="AC177" s="11">
        <v>0</v>
      </c>
      <c r="AD177" s="4">
        <v>156.27021739130433</v>
      </c>
      <c r="AE177" s="4">
        <v>21.256086956521745</v>
      </c>
      <c r="AF177" s="11">
        <v>0.13602135654099717</v>
      </c>
      <c r="AG177" s="4">
        <v>25.703804347826086</v>
      </c>
      <c r="AH177" s="4">
        <v>0</v>
      </c>
      <c r="AI177" s="11">
        <v>0</v>
      </c>
      <c r="AJ177" s="4">
        <v>0</v>
      </c>
      <c r="AK177" s="4">
        <v>0</v>
      </c>
      <c r="AL177" s="11" t="s">
        <v>659</v>
      </c>
      <c r="AM177" s="1">
        <v>445109</v>
      </c>
      <c r="AN177" s="1">
        <v>4</v>
      </c>
      <c r="AX177"/>
      <c r="AY177"/>
    </row>
    <row r="178" spans="1:51" x14ac:dyDescent="0.25">
      <c r="A178" t="s">
        <v>352</v>
      </c>
      <c r="B178" t="s">
        <v>29</v>
      </c>
      <c r="C178" t="s">
        <v>547</v>
      </c>
      <c r="D178" t="s">
        <v>395</v>
      </c>
      <c r="E178" s="4">
        <v>100.3695652173913</v>
      </c>
      <c r="F178" s="4">
        <v>402.88586956521738</v>
      </c>
      <c r="G178" s="4">
        <v>0.11684782608695653</v>
      </c>
      <c r="H178" s="11">
        <v>2.9002711416276593E-4</v>
      </c>
      <c r="I178" s="4">
        <v>382.45652173913044</v>
      </c>
      <c r="J178" s="4">
        <v>0.11684782608695653</v>
      </c>
      <c r="K178" s="11">
        <v>3.0551924060705964E-4</v>
      </c>
      <c r="L178" s="4">
        <v>37.521739130434781</v>
      </c>
      <c r="M178" s="4">
        <v>9.5108695652173919E-2</v>
      </c>
      <c r="N178" s="11">
        <v>2.5347624565469295E-3</v>
      </c>
      <c r="O178" s="4">
        <v>21.809782608695652</v>
      </c>
      <c r="P178" s="4">
        <v>9.5108695652173919E-2</v>
      </c>
      <c r="Q178" s="9">
        <v>4.3608273112384754E-3</v>
      </c>
      <c r="R178" s="4">
        <v>10.538043478260869</v>
      </c>
      <c r="S178" s="4">
        <v>0</v>
      </c>
      <c r="T178" s="11">
        <v>0</v>
      </c>
      <c r="U178" s="4">
        <v>5.1739130434782608</v>
      </c>
      <c r="V178" s="4">
        <v>0</v>
      </c>
      <c r="W178" s="11">
        <v>0</v>
      </c>
      <c r="X178" s="4">
        <v>130.54347826086956</v>
      </c>
      <c r="Y178" s="4">
        <v>0</v>
      </c>
      <c r="Z178" s="11">
        <v>0</v>
      </c>
      <c r="AA178" s="4">
        <v>4.7173913043478262</v>
      </c>
      <c r="AB178" s="4">
        <v>0</v>
      </c>
      <c r="AC178" s="11">
        <v>0</v>
      </c>
      <c r="AD178" s="4">
        <v>176.15217391304347</v>
      </c>
      <c r="AE178" s="4">
        <v>2.1739130434782608E-2</v>
      </c>
      <c r="AF178" s="11">
        <v>1.2341108231519191E-4</v>
      </c>
      <c r="AG178" s="4">
        <v>53.951086956521742</v>
      </c>
      <c r="AH178" s="4">
        <v>0</v>
      </c>
      <c r="AI178" s="11">
        <v>0</v>
      </c>
      <c r="AJ178" s="4">
        <v>0</v>
      </c>
      <c r="AK178" s="4">
        <v>0</v>
      </c>
      <c r="AL178" s="11" t="s">
        <v>659</v>
      </c>
      <c r="AM178" s="1">
        <v>445110</v>
      </c>
      <c r="AN178" s="1">
        <v>4</v>
      </c>
      <c r="AX178"/>
      <c r="AY178"/>
    </row>
    <row r="179" spans="1:51" x14ac:dyDescent="0.25">
      <c r="A179" t="s">
        <v>352</v>
      </c>
      <c r="B179" t="s">
        <v>9</v>
      </c>
      <c r="C179" t="s">
        <v>542</v>
      </c>
      <c r="D179" t="s">
        <v>430</v>
      </c>
      <c r="E179" s="4">
        <v>172.41304347826087</v>
      </c>
      <c r="F179" s="4">
        <v>688.69086956521767</v>
      </c>
      <c r="G179" s="4">
        <v>127.29173913043475</v>
      </c>
      <c r="H179" s="11">
        <v>0.18483146031948441</v>
      </c>
      <c r="I179" s="4">
        <v>670.56043478260892</v>
      </c>
      <c r="J179" s="4">
        <v>127.29173913043475</v>
      </c>
      <c r="K179" s="11">
        <v>0.18982888421041699</v>
      </c>
      <c r="L179" s="4">
        <v>78.929565217391314</v>
      </c>
      <c r="M179" s="4">
        <v>0</v>
      </c>
      <c r="N179" s="11">
        <v>0</v>
      </c>
      <c r="O179" s="4">
        <v>63.407826086956526</v>
      </c>
      <c r="P179" s="4">
        <v>0</v>
      </c>
      <c r="Q179" s="9">
        <v>0</v>
      </c>
      <c r="R179" s="4">
        <v>10.304347826086957</v>
      </c>
      <c r="S179" s="4">
        <v>0</v>
      </c>
      <c r="T179" s="11">
        <v>0</v>
      </c>
      <c r="U179" s="4">
        <v>5.2173913043478262</v>
      </c>
      <c r="V179" s="4">
        <v>0</v>
      </c>
      <c r="W179" s="11">
        <v>0</v>
      </c>
      <c r="X179" s="4">
        <v>181.63510869565218</v>
      </c>
      <c r="Y179" s="4">
        <v>35.55510869565218</v>
      </c>
      <c r="Z179" s="11">
        <v>0.19575019912713201</v>
      </c>
      <c r="AA179" s="4">
        <v>2.6086956521739131</v>
      </c>
      <c r="AB179" s="4">
        <v>0</v>
      </c>
      <c r="AC179" s="11">
        <v>0</v>
      </c>
      <c r="AD179" s="4">
        <v>375.81369565217415</v>
      </c>
      <c r="AE179" s="4">
        <v>91.736630434782569</v>
      </c>
      <c r="AF179" s="11">
        <v>0.24410134994038996</v>
      </c>
      <c r="AG179" s="4">
        <v>49.703804347826086</v>
      </c>
      <c r="AH179" s="4">
        <v>0</v>
      </c>
      <c r="AI179" s="11">
        <v>0</v>
      </c>
      <c r="AJ179" s="4">
        <v>0</v>
      </c>
      <c r="AK179" s="4">
        <v>0</v>
      </c>
      <c r="AL179" s="11" t="s">
        <v>659</v>
      </c>
      <c r="AM179" s="1">
        <v>445004</v>
      </c>
      <c r="AN179" s="1">
        <v>4</v>
      </c>
      <c r="AX179"/>
      <c r="AY179"/>
    </row>
    <row r="180" spans="1:51" x14ac:dyDescent="0.25">
      <c r="A180" t="s">
        <v>352</v>
      </c>
      <c r="B180" t="s">
        <v>204</v>
      </c>
      <c r="C180" t="s">
        <v>498</v>
      </c>
      <c r="D180" t="s">
        <v>402</v>
      </c>
      <c r="E180" s="4">
        <v>94.967391304347828</v>
      </c>
      <c r="F180" s="4">
        <v>366.5</v>
      </c>
      <c r="G180" s="4">
        <v>0</v>
      </c>
      <c r="H180" s="11">
        <v>0</v>
      </c>
      <c r="I180" s="4">
        <v>348.01630434782612</v>
      </c>
      <c r="J180" s="4">
        <v>0</v>
      </c>
      <c r="K180" s="11">
        <v>0</v>
      </c>
      <c r="L180" s="4">
        <v>69.994565217391298</v>
      </c>
      <c r="M180" s="4">
        <v>0</v>
      </c>
      <c r="N180" s="11">
        <v>0</v>
      </c>
      <c r="O180" s="4">
        <v>59.543478260869563</v>
      </c>
      <c r="P180" s="4">
        <v>0</v>
      </c>
      <c r="Q180" s="9">
        <v>0</v>
      </c>
      <c r="R180" s="4">
        <v>5.375</v>
      </c>
      <c r="S180" s="4">
        <v>0</v>
      </c>
      <c r="T180" s="11">
        <v>0</v>
      </c>
      <c r="U180" s="4">
        <v>5.0760869565217392</v>
      </c>
      <c r="V180" s="4">
        <v>0</v>
      </c>
      <c r="W180" s="11">
        <v>0</v>
      </c>
      <c r="X180" s="4">
        <v>122.82880434782609</v>
      </c>
      <c r="Y180" s="4">
        <v>0</v>
      </c>
      <c r="Z180" s="11">
        <v>0</v>
      </c>
      <c r="AA180" s="4">
        <v>8.0326086956521738</v>
      </c>
      <c r="AB180" s="4">
        <v>0</v>
      </c>
      <c r="AC180" s="11">
        <v>0</v>
      </c>
      <c r="AD180" s="4">
        <v>165.64402173913044</v>
      </c>
      <c r="AE180" s="4">
        <v>0</v>
      </c>
      <c r="AF180" s="11">
        <v>0</v>
      </c>
      <c r="AG180" s="4">
        <v>0</v>
      </c>
      <c r="AH180" s="4">
        <v>0</v>
      </c>
      <c r="AI180" s="11" t="s">
        <v>659</v>
      </c>
      <c r="AJ180" s="4">
        <v>0</v>
      </c>
      <c r="AK180" s="4">
        <v>0</v>
      </c>
      <c r="AL180" s="11" t="s">
        <v>659</v>
      </c>
      <c r="AM180" s="1">
        <v>445415</v>
      </c>
      <c r="AN180" s="1">
        <v>4</v>
      </c>
      <c r="AX180"/>
      <c r="AY180"/>
    </row>
    <row r="181" spans="1:51" x14ac:dyDescent="0.25">
      <c r="A181" t="s">
        <v>352</v>
      </c>
      <c r="B181" t="s">
        <v>40</v>
      </c>
      <c r="C181" t="s">
        <v>508</v>
      </c>
      <c r="D181" t="s">
        <v>405</v>
      </c>
      <c r="E181" s="4">
        <v>72.228260869565219</v>
      </c>
      <c r="F181" s="4">
        <v>278.60771739130433</v>
      </c>
      <c r="G181" s="4">
        <v>114.36043478260869</v>
      </c>
      <c r="H181" s="11">
        <v>0.41047116660443955</v>
      </c>
      <c r="I181" s="4">
        <v>260.21097826086958</v>
      </c>
      <c r="J181" s="4">
        <v>114.36043478260869</v>
      </c>
      <c r="K181" s="11">
        <v>0.43949119882236026</v>
      </c>
      <c r="L181" s="4">
        <v>47.385869565217391</v>
      </c>
      <c r="M181" s="4">
        <v>0.25</v>
      </c>
      <c r="N181" s="11">
        <v>5.2758343846771418E-3</v>
      </c>
      <c r="O181" s="4">
        <v>28.989130434782609</v>
      </c>
      <c r="P181" s="4">
        <v>0.25</v>
      </c>
      <c r="Q181" s="9">
        <v>8.6239220097487808E-3</v>
      </c>
      <c r="R181" s="4">
        <v>13.527173913043478</v>
      </c>
      <c r="S181" s="4">
        <v>0</v>
      </c>
      <c r="T181" s="11">
        <v>0</v>
      </c>
      <c r="U181" s="4">
        <v>4.8695652173913047</v>
      </c>
      <c r="V181" s="4">
        <v>0</v>
      </c>
      <c r="W181" s="11">
        <v>0</v>
      </c>
      <c r="X181" s="4">
        <v>59.609239130434766</v>
      </c>
      <c r="Y181" s="4">
        <v>26.489673913043475</v>
      </c>
      <c r="Z181" s="11">
        <v>0.44438872730919676</v>
      </c>
      <c r="AA181" s="4">
        <v>0</v>
      </c>
      <c r="AB181" s="4">
        <v>0</v>
      </c>
      <c r="AC181" s="11" t="s">
        <v>659</v>
      </c>
      <c r="AD181" s="4">
        <v>160.04195652173914</v>
      </c>
      <c r="AE181" s="4">
        <v>87.620760869565217</v>
      </c>
      <c r="AF181" s="11">
        <v>0.54748618908356905</v>
      </c>
      <c r="AG181" s="4">
        <v>11.570652173913043</v>
      </c>
      <c r="AH181" s="4">
        <v>0</v>
      </c>
      <c r="AI181" s="11">
        <v>0</v>
      </c>
      <c r="AJ181" s="4">
        <v>0</v>
      </c>
      <c r="AK181" s="4">
        <v>0</v>
      </c>
      <c r="AL181" s="11" t="s">
        <v>659</v>
      </c>
      <c r="AM181" s="1">
        <v>445127</v>
      </c>
      <c r="AN181" s="1">
        <v>4</v>
      </c>
      <c r="AX181"/>
      <c r="AY181"/>
    </row>
    <row r="182" spans="1:51" x14ac:dyDescent="0.25">
      <c r="A182" t="s">
        <v>352</v>
      </c>
      <c r="B182" t="s">
        <v>26</v>
      </c>
      <c r="C182" t="s">
        <v>498</v>
      </c>
      <c r="D182" t="s">
        <v>402</v>
      </c>
      <c r="E182" s="4">
        <v>134.47826086956522</v>
      </c>
      <c r="F182" s="4">
        <v>547.72684782608701</v>
      </c>
      <c r="G182" s="4">
        <v>1.1467391304347827</v>
      </c>
      <c r="H182" s="11">
        <v>2.093633231575482E-3</v>
      </c>
      <c r="I182" s="4">
        <v>524.52032608695652</v>
      </c>
      <c r="J182" s="4">
        <v>1.1467391304347827</v>
      </c>
      <c r="K182" s="11">
        <v>2.1862625210155784E-3</v>
      </c>
      <c r="L182" s="4">
        <v>81.478260869565219</v>
      </c>
      <c r="M182" s="4">
        <v>0</v>
      </c>
      <c r="N182" s="11">
        <v>0</v>
      </c>
      <c r="O182" s="4">
        <v>58.271739130434781</v>
      </c>
      <c r="P182" s="4">
        <v>0</v>
      </c>
      <c r="Q182" s="9">
        <v>0</v>
      </c>
      <c r="R182" s="4">
        <v>18.597826086956523</v>
      </c>
      <c r="S182" s="4">
        <v>0</v>
      </c>
      <c r="T182" s="11">
        <v>0</v>
      </c>
      <c r="U182" s="4">
        <v>4.6086956521739131</v>
      </c>
      <c r="V182" s="4">
        <v>0</v>
      </c>
      <c r="W182" s="11">
        <v>0</v>
      </c>
      <c r="X182" s="4">
        <v>142.17521739130436</v>
      </c>
      <c r="Y182" s="4">
        <v>0</v>
      </c>
      <c r="Z182" s="11">
        <v>0</v>
      </c>
      <c r="AA182" s="4">
        <v>0</v>
      </c>
      <c r="AB182" s="4">
        <v>0</v>
      </c>
      <c r="AC182" s="11" t="s">
        <v>659</v>
      </c>
      <c r="AD182" s="4">
        <v>202.43478260869566</v>
      </c>
      <c r="AE182" s="4">
        <v>1.1467391304347827</v>
      </c>
      <c r="AF182" s="11">
        <v>5.6647336769759457E-3</v>
      </c>
      <c r="AG182" s="4">
        <v>121.63858695652173</v>
      </c>
      <c r="AH182" s="4">
        <v>0</v>
      </c>
      <c r="AI182" s="11">
        <v>0</v>
      </c>
      <c r="AJ182" s="4">
        <v>0</v>
      </c>
      <c r="AK182" s="4">
        <v>0</v>
      </c>
      <c r="AL182" s="11" t="s">
        <v>659</v>
      </c>
      <c r="AM182" s="1">
        <v>445107</v>
      </c>
      <c r="AN182" s="1">
        <v>4</v>
      </c>
      <c r="AX182"/>
      <c r="AY182"/>
    </row>
    <row r="183" spans="1:51" x14ac:dyDescent="0.25">
      <c r="A183" t="s">
        <v>352</v>
      </c>
      <c r="B183" t="s">
        <v>79</v>
      </c>
      <c r="C183" t="s">
        <v>530</v>
      </c>
      <c r="D183" t="s">
        <v>414</v>
      </c>
      <c r="E183" s="4">
        <v>95.391304347826093</v>
      </c>
      <c r="F183" s="4">
        <v>398.58108695652169</v>
      </c>
      <c r="G183" s="4">
        <v>92.222499999999968</v>
      </c>
      <c r="H183" s="11">
        <v>0.23137700964235627</v>
      </c>
      <c r="I183" s="4">
        <v>384.15445652173906</v>
      </c>
      <c r="J183" s="4">
        <v>92.222499999999968</v>
      </c>
      <c r="K183" s="11">
        <v>0.24006619846353691</v>
      </c>
      <c r="L183" s="4">
        <v>63.92586956521739</v>
      </c>
      <c r="M183" s="4">
        <v>8.7844565217391306</v>
      </c>
      <c r="N183" s="11">
        <v>0.13741630081038159</v>
      </c>
      <c r="O183" s="4">
        <v>53.496521739130429</v>
      </c>
      <c r="P183" s="4">
        <v>8.7844565217391306</v>
      </c>
      <c r="Q183" s="9">
        <v>0.16420612473789439</v>
      </c>
      <c r="R183" s="4">
        <v>5.7336956521739131</v>
      </c>
      <c r="S183" s="4">
        <v>0</v>
      </c>
      <c r="T183" s="11">
        <v>0</v>
      </c>
      <c r="U183" s="4">
        <v>4.6956521739130439</v>
      </c>
      <c r="V183" s="4">
        <v>0</v>
      </c>
      <c r="W183" s="11">
        <v>0</v>
      </c>
      <c r="X183" s="4">
        <v>127.97402173913042</v>
      </c>
      <c r="Y183" s="4">
        <v>8.7028260869565219</v>
      </c>
      <c r="Z183" s="11">
        <v>6.8004630695258306E-2</v>
      </c>
      <c r="AA183" s="4">
        <v>3.9972826086956523</v>
      </c>
      <c r="AB183" s="4">
        <v>0</v>
      </c>
      <c r="AC183" s="11">
        <v>0</v>
      </c>
      <c r="AD183" s="4">
        <v>201.58608695652171</v>
      </c>
      <c r="AE183" s="4">
        <v>74.735217391304317</v>
      </c>
      <c r="AF183" s="11">
        <v>0.37073598937124708</v>
      </c>
      <c r="AG183" s="4">
        <v>1.0978260869565217</v>
      </c>
      <c r="AH183" s="4">
        <v>0</v>
      </c>
      <c r="AI183" s="11">
        <v>0</v>
      </c>
      <c r="AJ183" s="4">
        <v>0</v>
      </c>
      <c r="AK183" s="4">
        <v>0</v>
      </c>
      <c r="AL183" s="11" t="s">
        <v>659</v>
      </c>
      <c r="AM183" s="1">
        <v>445191</v>
      </c>
      <c r="AN183" s="1">
        <v>4</v>
      </c>
      <c r="AX183"/>
      <c r="AY183"/>
    </row>
    <row r="184" spans="1:51" x14ac:dyDescent="0.25">
      <c r="A184" t="s">
        <v>352</v>
      </c>
      <c r="B184" t="s">
        <v>13</v>
      </c>
      <c r="C184" t="s">
        <v>532</v>
      </c>
      <c r="D184" t="s">
        <v>371</v>
      </c>
      <c r="E184" s="4">
        <v>143.58695652173913</v>
      </c>
      <c r="F184" s="4">
        <v>553.23500000000001</v>
      </c>
      <c r="G184" s="4">
        <v>0</v>
      </c>
      <c r="H184" s="11">
        <v>0</v>
      </c>
      <c r="I184" s="4">
        <v>537.25673913043477</v>
      </c>
      <c r="J184" s="4">
        <v>0</v>
      </c>
      <c r="K184" s="11">
        <v>0</v>
      </c>
      <c r="L184" s="4">
        <v>89.355978260869563</v>
      </c>
      <c r="M184" s="4">
        <v>0</v>
      </c>
      <c r="N184" s="11">
        <v>0</v>
      </c>
      <c r="O184" s="4">
        <v>78.021739130434781</v>
      </c>
      <c r="P184" s="4">
        <v>0</v>
      </c>
      <c r="Q184" s="9">
        <v>0</v>
      </c>
      <c r="R184" s="4">
        <v>5.9429347826086953</v>
      </c>
      <c r="S184" s="4">
        <v>0</v>
      </c>
      <c r="T184" s="11">
        <v>0</v>
      </c>
      <c r="U184" s="4">
        <v>5.3913043478260869</v>
      </c>
      <c r="V184" s="4">
        <v>0</v>
      </c>
      <c r="W184" s="11">
        <v>0</v>
      </c>
      <c r="X184" s="4">
        <v>110.87228260869566</v>
      </c>
      <c r="Y184" s="4">
        <v>0</v>
      </c>
      <c r="Z184" s="11">
        <v>0</v>
      </c>
      <c r="AA184" s="4">
        <v>4.6440217391304346</v>
      </c>
      <c r="AB184" s="4">
        <v>0</v>
      </c>
      <c r="AC184" s="11">
        <v>0</v>
      </c>
      <c r="AD184" s="4">
        <v>269.81108695652171</v>
      </c>
      <c r="AE184" s="4">
        <v>0</v>
      </c>
      <c r="AF184" s="11">
        <v>0</v>
      </c>
      <c r="AG184" s="4">
        <v>78.551630434782609</v>
      </c>
      <c r="AH184" s="4">
        <v>0</v>
      </c>
      <c r="AI184" s="11">
        <v>0</v>
      </c>
      <c r="AJ184" s="4">
        <v>0</v>
      </c>
      <c r="AK184" s="4">
        <v>0</v>
      </c>
      <c r="AL184" s="11" t="s">
        <v>659</v>
      </c>
      <c r="AM184" s="1">
        <v>445024</v>
      </c>
      <c r="AN184" s="1">
        <v>4</v>
      </c>
      <c r="AX184"/>
      <c r="AY184"/>
    </row>
    <row r="185" spans="1:51" x14ac:dyDescent="0.25">
      <c r="A185" t="s">
        <v>352</v>
      </c>
      <c r="B185" t="s">
        <v>287</v>
      </c>
      <c r="C185" t="s">
        <v>555</v>
      </c>
      <c r="D185" t="s">
        <v>409</v>
      </c>
      <c r="E185" s="4">
        <v>62.652173913043477</v>
      </c>
      <c r="F185" s="4">
        <v>286.79184782608695</v>
      </c>
      <c r="G185" s="4">
        <v>0</v>
      </c>
      <c r="H185" s="11">
        <v>0</v>
      </c>
      <c r="I185" s="4">
        <v>266.56902173913045</v>
      </c>
      <c r="J185" s="4">
        <v>0</v>
      </c>
      <c r="K185" s="11">
        <v>0</v>
      </c>
      <c r="L185" s="4">
        <v>55.092391304347828</v>
      </c>
      <c r="M185" s="4">
        <v>0</v>
      </c>
      <c r="N185" s="11">
        <v>0</v>
      </c>
      <c r="O185" s="4">
        <v>34.869565217391305</v>
      </c>
      <c r="P185" s="4">
        <v>0</v>
      </c>
      <c r="Q185" s="9">
        <v>0</v>
      </c>
      <c r="R185" s="4">
        <v>15.440217391304348</v>
      </c>
      <c r="S185" s="4">
        <v>0</v>
      </c>
      <c r="T185" s="11">
        <v>0</v>
      </c>
      <c r="U185" s="4">
        <v>4.7826086956521738</v>
      </c>
      <c r="V185" s="4">
        <v>0</v>
      </c>
      <c r="W185" s="11">
        <v>0</v>
      </c>
      <c r="X185" s="4">
        <v>72.932065217391298</v>
      </c>
      <c r="Y185" s="4">
        <v>0</v>
      </c>
      <c r="Z185" s="11">
        <v>0</v>
      </c>
      <c r="AA185" s="4">
        <v>0</v>
      </c>
      <c r="AB185" s="4">
        <v>0</v>
      </c>
      <c r="AC185" s="11" t="s">
        <v>659</v>
      </c>
      <c r="AD185" s="4">
        <v>158.75652173913045</v>
      </c>
      <c r="AE185" s="4">
        <v>0</v>
      </c>
      <c r="AF185" s="11">
        <v>0</v>
      </c>
      <c r="AG185" s="4">
        <v>1.0869565217391304E-2</v>
      </c>
      <c r="AH185" s="4">
        <v>0</v>
      </c>
      <c r="AI185" s="11">
        <v>0</v>
      </c>
      <c r="AJ185" s="4">
        <v>0</v>
      </c>
      <c r="AK185" s="4">
        <v>0</v>
      </c>
      <c r="AL185" s="11" t="s">
        <v>659</v>
      </c>
      <c r="AM185" s="1">
        <v>445517</v>
      </c>
      <c r="AN185" s="1">
        <v>4</v>
      </c>
      <c r="AX185"/>
      <c r="AY185"/>
    </row>
    <row r="186" spans="1:51" x14ac:dyDescent="0.25">
      <c r="A186" t="s">
        <v>352</v>
      </c>
      <c r="B186" t="s">
        <v>22</v>
      </c>
      <c r="C186" t="s">
        <v>498</v>
      </c>
      <c r="D186" t="s">
        <v>402</v>
      </c>
      <c r="E186" s="4">
        <v>96.228260869565219</v>
      </c>
      <c r="F186" s="4">
        <v>435.65771739130429</v>
      </c>
      <c r="G186" s="4">
        <v>53.020217391304342</v>
      </c>
      <c r="H186" s="11">
        <v>0.12170154521486878</v>
      </c>
      <c r="I186" s="4">
        <v>415.18760869565216</v>
      </c>
      <c r="J186" s="4">
        <v>53.020217391304342</v>
      </c>
      <c r="K186" s="11">
        <v>0.12770182992183207</v>
      </c>
      <c r="L186" s="4">
        <v>55.396739130434781</v>
      </c>
      <c r="M186" s="4">
        <v>0</v>
      </c>
      <c r="N186" s="11">
        <v>0</v>
      </c>
      <c r="O186" s="4">
        <v>34.926630434782609</v>
      </c>
      <c r="P186" s="4">
        <v>0</v>
      </c>
      <c r="Q186" s="9">
        <v>0</v>
      </c>
      <c r="R186" s="4">
        <v>12.209239130434783</v>
      </c>
      <c r="S186" s="4">
        <v>0</v>
      </c>
      <c r="T186" s="11">
        <v>0</v>
      </c>
      <c r="U186" s="4">
        <v>8.2608695652173907</v>
      </c>
      <c r="V186" s="4">
        <v>0</v>
      </c>
      <c r="W186" s="11">
        <v>0</v>
      </c>
      <c r="X186" s="4">
        <v>120.14054347826085</v>
      </c>
      <c r="Y186" s="4">
        <v>13.028043478260873</v>
      </c>
      <c r="Z186" s="11">
        <v>0.10844002450029092</v>
      </c>
      <c r="AA186" s="4">
        <v>0</v>
      </c>
      <c r="AB186" s="4">
        <v>0</v>
      </c>
      <c r="AC186" s="11" t="s">
        <v>659</v>
      </c>
      <c r="AD186" s="4">
        <v>235.82695652173911</v>
      </c>
      <c r="AE186" s="4">
        <v>39.992173913043473</v>
      </c>
      <c r="AF186" s="11">
        <v>0.16958270802836273</v>
      </c>
      <c r="AG186" s="4">
        <v>24.293478260869566</v>
      </c>
      <c r="AH186" s="4">
        <v>0</v>
      </c>
      <c r="AI186" s="11">
        <v>0</v>
      </c>
      <c r="AJ186" s="4">
        <v>0</v>
      </c>
      <c r="AK186" s="4">
        <v>0</v>
      </c>
      <c r="AL186" s="11" t="s">
        <v>659</v>
      </c>
      <c r="AM186" s="1">
        <v>445098</v>
      </c>
      <c r="AN186" s="1">
        <v>4</v>
      </c>
      <c r="AX186"/>
      <c r="AY186"/>
    </row>
    <row r="187" spans="1:51" x14ac:dyDescent="0.25">
      <c r="A187" t="s">
        <v>352</v>
      </c>
      <c r="B187" t="s">
        <v>73</v>
      </c>
      <c r="C187" t="s">
        <v>507</v>
      </c>
      <c r="D187" t="s">
        <v>373</v>
      </c>
      <c r="E187" s="4">
        <v>87.989130434782609</v>
      </c>
      <c r="F187" s="4">
        <v>290.29065217391309</v>
      </c>
      <c r="G187" s="4">
        <v>7.550434782608697</v>
      </c>
      <c r="H187" s="11">
        <v>2.6009913602334095E-2</v>
      </c>
      <c r="I187" s="4">
        <v>272.69010869565216</v>
      </c>
      <c r="J187" s="4">
        <v>7.550434782608697</v>
      </c>
      <c r="K187" s="11">
        <v>2.7688700623298711E-2</v>
      </c>
      <c r="L187" s="4">
        <v>61.646739130434781</v>
      </c>
      <c r="M187" s="4">
        <v>0</v>
      </c>
      <c r="N187" s="11">
        <v>0</v>
      </c>
      <c r="O187" s="4">
        <v>44.046195652173914</v>
      </c>
      <c r="P187" s="4">
        <v>0</v>
      </c>
      <c r="Q187" s="9">
        <v>0</v>
      </c>
      <c r="R187" s="4">
        <v>12.209239130434783</v>
      </c>
      <c r="S187" s="4">
        <v>0</v>
      </c>
      <c r="T187" s="11">
        <v>0</v>
      </c>
      <c r="U187" s="4">
        <v>5.3913043478260869</v>
      </c>
      <c r="V187" s="4">
        <v>0</v>
      </c>
      <c r="W187" s="11">
        <v>0</v>
      </c>
      <c r="X187" s="4">
        <v>65.532065217391306</v>
      </c>
      <c r="Y187" s="4">
        <v>0</v>
      </c>
      <c r="Z187" s="11">
        <v>0</v>
      </c>
      <c r="AA187" s="4">
        <v>0</v>
      </c>
      <c r="AB187" s="4">
        <v>0</v>
      </c>
      <c r="AC187" s="11" t="s">
        <v>659</v>
      </c>
      <c r="AD187" s="4">
        <v>138.15532608695653</v>
      </c>
      <c r="AE187" s="4">
        <v>7.550434782608697</v>
      </c>
      <c r="AF187" s="11">
        <v>5.4651782138723827E-2</v>
      </c>
      <c r="AG187" s="4">
        <v>24.956521739130434</v>
      </c>
      <c r="AH187" s="4">
        <v>0</v>
      </c>
      <c r="AI187" s="11">
        <v>0</v>
      </c>
      <c r="AJ187" s="4">
        <v>0</v>
      </c>
      <c r="AK187" s="4">
        <v>0</v>
      </c>
      <c r="AL187" s="11" t="s">
        <v>659</v>
      </c>
      <c r="AM187" s="1">
        <v>445180</v>
      </c>
      <c r="AN187" s="1">
        <v>4</v>
      </c>
      <c r="AX187"/>
      <c r="AY187"/>
    </row>
    <row r="188" spans="1:51" x14ac:dyDescent="0.25">
      <c r="A188" t="s">
        <v>352</v>
      </c>
      <c r="B188" t="s">
        <v>21</v>
      </c>
      <c r="C188" t="s">
        <v>537</v>
      </c>
      <c r="D188" t="s">
        <v>365</v>
      </c>
      <c r="E188" s="4">
        <v>85.652173913043484</v>
      </c>
      <c r="F188" s="4">
        <v>320.32717391304345</v>
      </c>
      <c r="G188" s="4">
        <v>83.149239130434779</v>
      </c>
      <c r="H188" s="11">
        <v>0.25957597700720392</v>
      </c>
      <c r="I188" s="4">
        <v>302.75923913043482</v>
      </c>
      <c r="J188" s="4">
        <v>83.149239130434779</v>
      </c>
      <c r="K188" s="11">
        <v>0.27463815594612589</v>
      </c>
      <c r="L188" s="4">
        <v>44.502934782608698</v>
      </c>
      <c r="M188" s="4">
        <v>0</v>
      </c>
      <c r="N188" s="11">
        <v>0</v>
      </c>
      <c r="O188" s="4">
        <v>26.934999999999999</v>
      </c>
      <c r="P188" s="4">
        <v>0</v>
      </c>
      <c r="Q188" s="9">
        <v>0</v>
      </c>
      <c r="R188" s="4">
        <v>12.872282608695652</v>
      </c>
      <c r="S188" s="4">
        <v>0</v>
      </c>
      <c r="T188" s="11">
        <v>0</v>
      </c>
      <c r="U188" s="4">
        <v>4.6956521739130439</v>
      </c>
      <c r="V188" s="4">
        <v>0</v>
      </c>
      <c r="W188" s="11">
        <v>0</v>
      </c>
      <c r="X188" s="4">
        <v>85.549130434782626</v>
      </c>
      <c r="Y188" s="4">
        <v>18.537499999999998</v>
      </c>
      <c r="Z188" s="11">
        <v>0.21668835096029226</v>
      </c>
      <c r="AA188" s="4">
        <v>0</v>
      </c>
      <c r="AB188" s="4">
        <v>0</v>
      </c>
      <c r="AC188" s="11" t="s">
        <v>659</v>
      </c>
      <c r="AD188" s="4">
        <v>160.94902173913042</v>
      </c>
      <c r="AE188" s="4">
        <v>64.611739130434785</v>
      </c>
      <c r="AF188" s="11">
        <v>0.40144226061317018</v>
      </c>
      <c r="AG188" s="4">
        <v>29.326086956521738</v>
      </c>
      <c r="AH188" s="4">
        <v>0</v>
      </c>
      <c r="AI188" s="11">
        <v>0</v>
      </c>
      <c r="AJ188" s="4">
        <v>0</v>
      </c>
      <c r="AK188" s="4">
        <v>0</v>
      </c>
      <c r="AL188" s="11" t="s">
        <v>659</v>
      </c>
      <c r="AM188" s="1">
        <v>445094</v>
      </c>
      <c r="AN188" s="1">
        <v>4</v>
      </c>
      <c r="AX188"/>
      <c r="AY188"/>
    </row>
    <row r="189" spans="1:51" x14ac:dyDescent="0.25">
      <c r="A189" t="s">
        <v>352</v>
      </c>
      <c r="B189" t="s">
        <v>18</v>
      </c>
      <c r="C189" t="s">
        <v>545</v>
      </c>
      <c r="D189" t="s">
        <v>397</v>
      </c>
      <c r="E189" s="4">
        <v>102.92391304347827</v>
      </c>
      <c r="F189" s="4">
        <v>352.11228260869564</v>
      </c>
      <c r="G189" s="4">
        <v>19.509021739130436</v>
      </c>
      <c r="H189" s="11">
        <v>5.5405683648959564E-2</v>
      </c>
      <c r="I189" s="4">
        <v>335.9954347826087</v>
      </c>
      <c r="J189" s="4">
        <v>19.509021739130436</v>
      </c>
      <c r="K189" s="11">
        <v>5.8063353604053888E-2</v>
      </c>
      <c r="L189" s="4">
        <v>45.184782608695649</v>
      </c>
      <c r="M189" s="4">
        <v>0</v>
      </c>
      <c r="N189" s="11">
        <v>0</v>
      </c>
      <c r="O189" s="4">
        <v>34.804347826086953</v>
      </c>
      <c r="P189" s="4">
        <v>0</v>
      </c>
      <c r="Q189" s="9">
        <v>0</v>
      </c>
      <c r="R189" s="4">
        <v>5.1630434782608692</v>
      </c>
      <c r="S189" s="4">
        <v>0</v>
      </c>
      <c r="T189" s="11">
        <v>0</v>
      </c>
      <c r="U189" s="4">
        <v>5.2173913043478262</v>
      </c>
      <c r="V189" s="4">
        <v>0</v>
      </c>
      <c r="W189" s="11">
        <v>0</v>
      </c>
      <c r="X189" s="4">
        <v>104.02239130434783</v>
      </c>
      <c r="Y189" s="4">
        <v>4.0520652173913039</v>
      </c>
      <c r="Z189" s="11">
        <v>3.8953778764187472E-2</v>
      </c>
      <c r="AA189" s="4">
        <v>5.7364130434782608</v>
      </c>
      <c r="AB189" s="4">
        <v>0</v>
      </c>
      <c r="AC189" s="11">
        <v>0</v>
      </c>
      <c r="AD189" s="4">
        <v>184.2094565217391</v>
      </c>
      <c r="AE189" s="4">
        <v>15.456956521739132</v>
      </c>
      <c r="AF189" s="11">
        <v>8.3909679848140753E-2</v>
      </c>
      <c r="AG189" s="4">
        <v>12.959239130434783</v>
      </c>
      <c r="AH189" s="4">
        <v>0</v>
      </c>
      <c r="AI189" s="11">
        <v>0</v>
      </c>
      <c r="AJ189" s="4">
        <v>0</v>
      </c>
      <c r="AK189" s="4">
        <v>0</v>
      </c>
      <c r="AL189" s="11" t="s">
        <v>659</v>
      </c>
      <c r="AM189" s="1">
        <v>445076</v>
      </c>
      <c r="AN189" s="1">
        <v>4</v>
      </c>
      <c r="AX189"/>
      <c r="AY189"/>
    </row>
    <row r="190" spans="1:51" x14ac:dyDescent="0.25">
      <c r="A190" t="s">
        <v>352</v>
      </c>
      <c r="B190" t="s">
        <v>15</v>
      </c>
      <c r="C190" t="s">
        <v>511</v>
      </c>
      <c r="D190" t="s">
        <v>410</v>
      </c>
      <c r="E190" s="4">
        <v>98.619565217391298</v>
      </c>
      <c r="F190" s="4">
        <v>374.60739130434791</v>
      </c>
      <c r="G190" s="4">
        <v>54.017717391304345</v>
      </c>
      <c r="H190" s="11">
        <v>0.14419821563909804</v>
      </c>
      <c r="I190" s="4">
        <v>355.75956521739141</v>
      </c>
      <c r="J190" s="4">
        <v>54.017717391304345</v>
      </c>
      <c r="K190" s="11">
        <v>0.15183770915139311</v>
      </c>
      <c r="L190" s="4">
        <v>60.217391304347828</v>
      </c>
      <c r="M190" s="4">
        <v>9.7826086956521743E-2</v>
      </c>
      <c r="N190" s="11">
        <v>1.624548736462094E-3</v>
      </c>
      <c r="O190" s="4">
        <v>41.369565217391305</v>
      </c>
      <c r="P190" s="4">
        <v>9.7826086956521743E-2</v>
      </c>
      <c r="Q190" s="9">
        <v>2.3646873357856019E-3</v>
      </c>
      <c r="R190" s="4">
        <v>13.891304347826088</v>
      </c>
      <c r="S190" s="4">
        <v>0</v>
      </c>
      <c r="T190" s="11">
        <v>0</v>
      </c>
      <c r="U190" s="4">
        <v>4.9565217391304346</v>
      </c>
      <c r="V190" s="4">
        <v>0</v>
      </c>
      <c r="W190" s="11">
        <v>0</v>
      </c>
      <c r="X190" s="4">
        <v>104.41597826086955</v>
      </c>
      <c r="Y190" s="4">
        <v>23.179565217391303</v>
      </c>
      <c r="Z190" s="11">
        <v>0.22199251114116095</v>
      </c>
      <c r="AA190" s="4">
        <v>0</v>
      </c>
      <c r="AB190" s="4">
        <v>0</v>
      </c>
      <c r="AC190" s="11" t="s">
        <v>659</v>
      </c>
      <c r="AD190" s="4">
        <v>192.2050000000001</v>
      </c>
      <c r="AE190" s="4">
        <v>30.740326086956522</v>
      </c>
      <c r="AF190" s="11">
        <v>0.15993510099610575</v>
      </c>
      <c r="AG190" s="4">
        <v>17.769021739130434</v>
      </c>
      <c r="AH190" s="4">
        <v>0</v>
      </c>
      <c r="AI190" s="11">
        <v>0</v>
      </c>
      <c r="AJ190" s="4">
        <v>0</v>
      </c>
      <c r="AK190" s="4">
        <v>0</v>
      </c>
      <c r="AL190" s="11" t="s">
        <v>659</v>
      </c>
      <c r="AM190" s="1">
        <v>445069</v>
      </c>
      <c r="AN190" s="1">
        <v>4</v>
      </c>
      <c r="AX190"/>
      <c r="AY190"/>
    </row>
    <row r="191" spans="1:51" x14ac:dyDescent="0.25">
      <c r="A191" t="s">
        <v>352</v>
      </c>
      <c r="B191" t="s">
        <v>27</v>
      </c>
      <c r="C191" t="s">
        <v>472</v>
      </c>
      <c r="D191" t="s">
        <v>425</v>
      </c>
      <c r="E191" s="4">
        <v>119.28260869565217</v>
      </c>
      <c r="F191" s="4">
        <v>462.23836956521728</v>
      </c>
      <c r="G191" s="4">
        <v>106.7245652173913</v>
      </c>
      <c r="H191" s="11">
        <v>0.23088642623453506</v>
      </c>
      <c r="I191" s="4">
        <v>443.87967391304329</v>
      </c>
      <c r="J191" s="4">
        <v>106.7245652173913</v>
      </c>
      <c r="K191" s="11">
        <v>0.24043580161388242</v>
      </c>
      <c r="L191" s="4">
        <v>52.162065217391302</v>
      </c>
      <c r="M191" s="4">
        <v>0.3821739130434782</v>
      </c>
      <c r="N191" s="11">
        <v>7.3266637632295661E-3</v>
      </c>
      <c r="O191" s="4">
        <v>33.803369565217388</v>
      </c>
      <c r="P191" s="4">
        <v>0.3821739130434782</v>
      </c>
      <c r="Q191" s="9">
        <v>1.1305793415243527E-2</v>
      </c>
      <c r="R191" s="4">
        <v>13.054347826086957</v>
      </c>
      <c r="S191" s="4">
        <v>0</v>
      </c>
      <c r="T191" s="11">
        <v>0</v>
      </c>
      <c r="U191" s="4">
        <v>5.3043478260869561</v>
      </c>
      <c r="V191" s="4">
        <v>0</v>
      </c>
      <c r="W191" s="11">
        <v>0</v>
      </c>
      <c r="X191" s="4">
        <v>109.01956521739126</v>
      </c>
      <c r="Y191" s="4">
        <v>27.883695652173905</v>
      </c>
      <c r="Z191" s="11">
        <v>0.25576781192047698</v>
      </c>
      <c r="AA191" s="4">
        <v>0</v>
      </c>
      <c r="AB191" s="4">
        <v>0</v>
      </c>
      <c r="AC191" s="11" t="s">
        <v>659</v>
      </c>
      <c r="AD191" s="4">
        <v>228.80673913043472</v>
      </c>
      <c r="AE191" s="4">
        <v>78.458695652173915</v>
      </c>
      <c r="AF191" s="11">
        <v>0.34290377962795648</v>
      </c>
      <c r="AG191" s="4">
        <v>70.021739130434781</v>
      </c>
      <c r="AH191" s="4">
        <v>0</v>
      </c>
      <c r="AI191" s="11">
        <v>0</v>
      </c>
      <c r="AJ191" s="4">
        <v>2.2282608695652173</v>
      </c>
      <c r="AK191" s="4">
        <v>0</v>
      </c>
      <c r="AL191" s="11" t="s">
        <v>659</v>
      </c>
      <c r="AM191" s="1">
        <v>445108</v>
      </c>
      <c r="AN191" s="1">
        <v>4</v>
      </c>
      <c r="AX191"/>
      <c r="AY191"/>
    </row>
    <row r="192" spans="1:51" x14ac:dyDescent="0.25">
      <c r="A192" t="s">
        <v>352</v>
      </c>
      <c r="B192" t="s">
        <v>41</v>
      </c>
      <c r="C192" t="s">
        <v>551</v>
      </c>
      <c r="D192" t="s">
        <v>415</v>
      </c>
      <c r="E192" s="4">
        <v>93.858695652173907</v>
      </c>
      <c r="F192" s="4">
        <v>431.45195652173913</v>
      </c>
      <c r="G192" s="4">
        <v>122.66586956521738</v>
      </c>
      <c r="H192" s="11">
        <v>0.28430945256134615</v>
      </c>
      <c r="I192" s="4">
        <v>409.64489130434777</v>
      </c>
      <c r="J192" s="4">
        <v>122.66586956521738</v>
      </c>
      <c r="K192" s="11">
        <v>0.29944440213727003</v>
      </c>
      <c r="L192" s="4">
        <v>68.557065217391312</v>
      </c>
      <c r="M192" s="4">
        <v>0</v>
      </c>
      <c r="N192" s="11">
        <v>0</v>
      </c>
      <c r="O192" s="4">
        <v>52.336956521739133</v>
      </c>
      <c r="P192" s="4">
        <v>0</v>
      </c>
      <c r="Q192" s="9">
        <v>0</v>
      </c>
      <c r="R192" s="4">
        <v>10.828804347826088</v>
      </c>
      <c r="S192" s="4">
        <v>0</v>
      </c>
      <c r="T192" s="11">
        <v>0</v>
      </c>
      <c r="U192" s="4">
        <v>5.3913043478260869</v>
      </c>
      <c r="V192" s="4">
        <v>0</v>
      </c>
      <c r="W192" s="11">
        <v>0</v>
      </c>
      <c r="X192" s="4">
        <v>126.37445652173912</v>
      </c>
      <c r="Y192" s="4">
        <v>35.583695652173915</v>
      </c>
      <c r="Z192" s="11">
        <v>0.28157348115718905</v>
      </c>
      <c r="AA192" s="4">
        <v>5.5869565217391308</v>
      </c>
      <c r="AB192" s="4">
        <v>0</v>
      </c>
      <c r="AC192" s="11">
        <v>0</v>
      </c>
      <c r="AD192" s="4">
        <v>201.63184782608693</v>
      </c>
      <c r="AE192" s="4">
        <v>87.082173913043462</v>
      </c>
      <c r="AF192" s="11">
        <v>0.43188700025282839</v>
      </c>
      <c r="AG192" s="4">
        <v>29.301630434782609</v>
      </c>
      <c r="AH192" s="4">
        <v>0</v>
      </c>
      <c r="AI192" s="11">
        <v>0</v>
      </c>
      <c r="AJ192" s="4">
        <v>0</v>
      </c>
      <c r="AK192" s="4">
        <v>0</v>
      </c>
      <c r="AL192" s="11" t="s">
        <v>659</v>
      </c>
      <c r="AM192" s="1">
        <v>445128</v>
      </c>
      <c r="AN192" s="1">
        <v>4</v>
      </c>
      <c r="AX192"/>
      <c r="AY192"/>
    </row>
    <row r="193" spans="1:51" x14ac:dyDescent="0.25">
      <c r="A193" t="s">
        <v>352</v>
      </c>
      <c r="B193" t="s">
        <v>8</v>
      </c>
      <c r="C193" t="s">
        <v>537</v>
      </c>
      <c r="D193" t="s">
        <v>365</v>
      </c>
      <c r="E193" s="4">
        <v>48.434782608695649</v>
      </c>
      <c r="F193" s="4">
        <v>171.38913043478263</v>
      </c>
      <c r="G193" s="4">
        <v>15.847608695652172</v>
      </c>
      <c r="H193" s="11">
        <v>9.2465657859688702E-2</v>
      </c>
      <c r="I193" s="4">
        <v>159.62010869565219</v>
      </c>
      <c r="J193" s="4">
        <v>15.847608695652172</v>
      </c>
      <c r="K193" s="11">
        <v>9.928328470110756E-2</v>
      </c>
      <c r="L193" s="4">
        <v>27.006195652173915</v>
      </c>
      <c r="M193" s="4">
        <v>0</v>
      </c>
      <c r="N193" s="11">
        <v>0</v>
      </c>
      <c r="O193" s="4">
        <v>15.237173913043478</v>
      </c>
      <c r="P193" s="4">
        <v>0</v>
      </c>
      <c r="Q193" s="9">
        <v>0</v>
      </c>
      <c r="R193" s="4">
        <v>10.421195652173912</v>
      </c>
      <c r="S193" s="4">
        <v>0</v>
      </c>
      <c r="T193" s="11">
        <v>0</v>
      </c>
      <c r="U193" s="4">
        <v>1.3478260869565217</v>
      </c>
      <c r="V193" s="4">
        <v>0</v>
      </c>
      <c r="W193" s="11">
        <v>0</v>
      </c>
      <c r="X193" s="4">
        <v>48.356521739130436</v>
      </c>
      <c r="Y193" s="4">
        <v>2.8809782608695653</v>
      </c>
      <c r="Z193" s="11">
        <v>5.9577863693580292E-2</v>
      </c>
      <c r="AA193" s="4">
        <v>0</v>
      </c>
      <c r="AB193" s="4">
        <v>0</v>
      </c>
      <c r="AC193" s="11" t="s">
        <v>659</v>
      </c>
      <c r="AD193" s="4">
        <v>89.404130434782616</v>
      </c>
      <c r="AE193" s="4">
        <v>12.966630434782607</v>
      </c>
      <c r="AF193" s="11">
        <v>0.14503390807252847</v>
      </c>
      <c r="AG193" s="4">
        <v>6.6222826086956523</v>
      </c>
      <c r="AH193" s="4">
        <v>0</v>
      </c>
      <c r="AI193" s="11">
        <v>0</v>
      </c>
      <c r="AJ193" s="4">
        <v>0</v>
      </c>
      <c r="AK193" s="4">
        <v>0</v>
      </c>
      <c r="AL193" s="11" t="s">
        <v>659</v>
      </c>
      <c r="AM193" s="1">
        <v>445002</v>
      </c>
      <c r="AN193" s="1">
        <v>4</v>
      </c>
      <c r="AX193"/>
      <c r="AY193"/>
    </row>
    <row r="194" spans="1:51" x14ac:dyDescent="0.25">
      <c r="A194" t="s">
        <v>352</v>
      </c>
      <c r="B194" t="s">
        <v>24</v>
      </c>
      <c r="C194" t="s">
        <v>492</v>
      </c>
      <c r="D194" t="s">
        <v>434</v>
      </c>
      <c r="E194" s="4">
        <v>85.782608695652172</v>
      </c>
      <c r="F194" s="4">
        <v>393.53228260869554</v>
      </c>
      <c r="G194" s="4">
        <v>96.345000000000013</v>
      </c>
      <c r="H194" s="11">
        <v>0.2448210839561531</v>
      </c>
      <c r="I194" s="4">
        <v>366.71597826086946</v>
      </c>
      <c r="J194" s="4">
        <v>96.345000000000013</v>
      </c>
      <c r="K194" s="11">
        <v>0.26272375819813176</v>
      </c>
      <c r="L194" s="4">
        <v>55.887826086956515</v>
      </c>
      <c r="M194" s="4">
        <v>0</v>
      </c>
      <c r="N194" s="11">
        <v>0</v>
      </c>
      <c r="O194" s="4">
        <v>36.753586956521737</v>
      </c>
      <c r="P194" s="4">
        <v>0</v>
      </c>
      <c r="Q194" s="9">
        <v>0</v>
      </c>
      <c r="R194" s="4">
        <v>14.12336956521739</v>
      </c>
      <c r="S194" s="4">
        <v>0</v>
      </c>
      <c r="T194" s="11">
        <v>0</v>
      </c>
      <c r="U194" s="4">
        <v>5.0108695652173916</v>
      </c>
      <c r="V194" s="4">
        <v>0</v>
      </c>
      <c r="W194" s="11">
        <v>0</v>
      </c>
      <c r="X194" s="4">
        <v>71.261304347826083</v>
      </c>
      <c r="Y194" s="4">
        <v>11.11326086956522</v>
      </c>
      <c r="Z194" s="11">
        <v>0.15595084837798431</v>
      </c>
      <c r="AA194" s="4">
        <v>7.6820652173913047</v>
      </c>
      <c r="AB194" s="4">
        <v>0</v>
      </c>
      <c r="AC194" s="11">
        <v>0</v>
      </c>
      <c r="AD194" s="4">
        <v>258.70108695652164</v>
      </c>
      <c r="AE194" s="4">
        <v>85.231739130434789</v>
      </c>
      <c r="AF194" s="11">
        <v>0.32946030545576788</v>
      </c>
      <c r="AG194" s="4">
        <v>0</v>
      </c>
      <c r="AH194" s="4">
        <v>0</v>
      </c>
      <c r="AI194" s="11" t="s">
        <v>659</v>
      </c>
      <c r="AJ194" s="4">
        <v>0</v>
      </c>
      <c r="AK194" s="4">
        <v>0</v>
      </c>
      <c r="AL194" s="11" t="s">
        <v>659</v>
      </c>
      <c r="AM194" s="1">
        <v>445101</v>
      </c>
      <c r="AN194" s="1">
        <v>4</v>
      </c>
      <c r="AX194"/>
      <c r="AY194"/>
    </row>
    <row r="195" spans="1:51" x14ac:dyDescent="0.25">
      <c r="A195" t="s">
        <v>352</v>
      </c>
      <c r="B195" t="s">
        <v>35</v>
      </c>
      <c r="C195" t="s">
        <v>507</v>
      </c>
      <c r="D195" t="s">
        <v>373</v>
      </c>
      <c r="E195" s="4">
        <v>56.032608695652172</v>
      </c>
      <c r="F195" s="4">
        <v>216.90217391304347</v>
      </c>
      <c r="G195" s="4">
        <v>0</v>
      </c>
      <c r="H195" s="11">
        <v>0</v>
      </c>
      <c r="I195" s="4">
        <v>200.82880434782606</v>
      </c>
      <c r="J195" s="4">
        <v>0</v>
      </c>
      <c r="K195" s="11">
        <v>0</v>
      </c>
      <c r="L195" s="4">
        <v>37.461956521739125</v>
      </c>
      <c r="M195" s="4">
        <v>0</v>
      </c>
      <c r="N195" s="11">
        <v>0</v>
      </c>
      <c r="O195" s="4">
        <v>21.388586956521738</v>
      </c>
      <c r="P195" s="4">
        <v>0</v>
      </c>
      <c r="Q195" s="9">
        <v>0</v>
      </c>
      <c r="R195" s="4">
        <v>11.160326086956522</v>
      </c>
      <c r="S195" s="4">
        <v>0</v>
      </c>
      <c r="T195" s="11">
        <v>0</v>
      </c>
      <c r="U195" s="4">
        <v>4.9130434782608692</v>
      </c>
      <c r="V195" s="4">
        <v>0</v>
      </c>
      <c r="W195" s="11">
        <v>0</v>
      </c>
      <c r="X195" s="4">
        <v>60.834239130434781</v>
      </c>
      <c r="Y195" s="4">
        <v>0</v>
      </c>
      <c r="Z195" s="11">
        <v>0</v>
      </c>
      <c r="AA195" s="4">
        <v>0</v>
      </c>
      <c r="AB195" s="4">
        <v>0</v>
      </c>
      <c r="AC195" s="11" t="s">
        <v>659</v>
      </c>
      <c r="AD195" s="4">
        <v>84.831521739130437</v>
      </c>
      <c r="AE195" s="4">
        <v>0</v>
      </c>
      <c r="AF195" s="11">
        <v>0</v>
      </c>
      <c r="AG195" s="4">
        <v>33.774456521739133</v>
      </c>
      <c r="AH195" s="4">
        <v>0</v>
      </c>
      <c r="AI195" s="11">
        <v>0</v>
      </c>
      <c r="AJ195" s="4">
        <v>0</v>
      </c>
      <c r="AK195" s="4">
        <v>0</v>
      </c>
      <c r="AL195" s="11" t="s">
        <v>659</v>
      </c>
      <c r="AM195" s="1">
        <v>445117</v>
      </c>
      <c r="AN195" s="1">
        <v>4</v>
      </c>
      <c r="AX195"/>
      <c r="AY195"/>
    </row>
    <row r="196" spans="1:51" x14ac:dyDescent="0.25">
      <c r="A196" t="s">
        <v>352</v>
      </c>
      <c r="B196" t="s">
        <v>39</v>
      </c>
      <c r="C196" t="s">
        <v>495</v>
      </c>
      <c r="D196" t="s">
        <v>435</v>
      </c>
      <c r="E196" s="4">
        <v>94.543478260869563</v>
      </c>
      <c r="F196" s="4">
        <v>364.88369565217391</v>
      </c>
      <c r="G196" s="4">
        <v>14.263586956521738</v>
      </c>
      <c r="H196" s="11">
        <v>3.9090776393907525E-2</v>
      </c>
      <c r="I196" s="4">
        <v>346.04945652173916</v>
      </c>
      <c r="J196" s="4">
        <v>14.263586956521738</v>
      </c>
      <c r="K196" s="11">
        <v>4.1218348093621945E-2</v>
      </c>
      <c r="L196" s="4">
        <v>53.557065217391312</v>
      </c>
      <c r="M196" s="4">
        <v>0</v>
      </c>
      <c r="N196" s="11">
        <v>0</v>
      </c>
      <c r="O196" s="4">
        <v>39.081521739130437</v>
      </c>
      <c r="P196" s="4">
        <v>0</v>
      </c>
      <c r="Q196" s="9">
        <v>0</v>
      </c>
      <c r="R196" s="4">
        <v>9.258152173913043</v>
      </c>
      <c r="S196" s="4">
        <v>0</v>
      </c>
      <c r="T196" s="11">
        <v>0</v>
      </c>
      <c r="U196" s="4">
        <v>5.2173913043478262</v>
      </c>
      <c r="V196" s="4">
        <v>0</v>
      </c>
      <c r="W196" s="11">
        <v>0</v>
      </c>
      <c r="X196" s="4">
        <v>75.440217391304344</v>
      </c>
      <c r="Y196" s="4">
        <v>0</v>
      </c>
      <c r="Z196" s="11">
        <v>0</v>
      </c>
      <c r="AA196" s="4">
        <v>4.3586956521739131</v>
      </c>
      <c r="AB196" s="4">
        <v>0</v>
      </c>
      <c r="AC196" s="11">
        <v>0</v>
      </c>
      <c r="AD196" s="4">
        <v>152.82119565217391</v>
      </c>
      <c r="AE196" s="4">
        <v>14.263586956521738</v>
      </c>
      <c r="AF196" s="11">
        <v>9.3335135192804883E-2</v>
      </c>
      <c r="AG196" s="4">
        <v>78.706521739130437</v>
      </c>
      <c r="AH196" s="4">
        <v>0</v>
      </c>
      <c r="AI196" s="11">
        <v>0</v>
      </c>
      <c r="AJ196" s="4">
        <v>0</v>
      </c>
      <c r="AK196" s="4">
        <v>0</v>
      </c>
      <c r="AL196" s="11" t="s">
        <v>659</v>
      </c>
      <c r="AM196" s="1">
        <v>445126</v>
      </c>
      <c r="AN196" s="1">
        <v>4</v>
      </c>
      <c r="AX196"/>
      <c r="AY196"/>
    </row>
    <row r="197" spans="1:51" x14ac:dyDescent="0.25">
      <c r="A197" t="s">
        <v>352</v>
      </c>
      <c r="B197" t="s">
        <v>34</v>
      </c>
      <c r="C197" t="s">
        <v>549</v>
      </c>
      <c r="D197" t="s">
        <v>378</v>
      </c>
      <c r="E197" s="4">
        <v>82.293478260869563</v>
      </c>
      <c r="F197" s="4">
        <v>300.31989130434783</v>
      </c>
      <c r="G197" s="4">
        <v>18.096847826086954</v>
      </c>
      <c r="H197" s="11">
        <v>6.0258572109522339E-2</v>
      </c>
      <c r="I197" s="4">
        <v>271.99630434782608</v>
      </c>
      <c r="J197" s="4">
        <v>18.096847826086954</v>
      </c>
      <c r="K197" s="11">
        <v>6.6533432759236649E-2</v>
      </c>
      <c r="L197" s="4">
        <v>48.215760869565216</v>
      </c>
      <c r="M197" s="4">
        <v>0.125</v>
      </c>
      <c r="N197" s="11">
        <v>2.5925132725407758E-3</v>
      </c>
      <c r="O197" s="4">
        <v>25.991847826086957</v>
      </c>
      <c r="P197" s="4">
        <v>0.125</v>
      </c>
      <c r="Q197" s="9">
        <v>4.8092002090956614E-3</v>
      </c>
      <c r="R197" s="4">
        <v>17.05</v>
      </c>
      <c r="S197" s="4">
        <v>0</v>
      </c>
      <c r="T197" s="11">
        <v>0</v>
      </c>
      <c r="U197" s="4">
        <v>5.1739130434782608</v>
      </c>
      <c r="V197" s="4">
        <v>0</v>
      </c>
      <c r="W197" s="11">
        <v>0</v>
      </c>
      <c r="X197" s="4">
        <v>77.20641304347825</v>
      </c>
      <c r="Y197" s="4">
        <v>8.1466304347826082</v>
      </c>
      <c r="Z197" s="11">
        <v>0.10551753557304741</v>
      </c>
      <c r="AA197" s="4">
        <v>6.0996739130434792</v>
      </c>
      <c r="AB197" s="4">
        <v>0</v>
      </c>
      <c r="AC197" s="11">
        <v>0</v>
      </c>
      <c r="AD197" s="4">
        <v>109.93934782608694</v>
      </c>
      <c r="AE197" s="4">
        <v>9.8252173913043457</v>
      </c>
      <c r="AF197" s="11">
        <v>8.9369434925581484E-2</v>
      </c>
      <c r="AG197" s="4">
        <v>58.858695652173914</v>
      </c>
      <c r="AH197" s="4">
        <v>0</v>
      </c>
      <c r="AI197" s="11">
        <v>0</v>
      </c>
      <c r="AJ197" s="4">
        <v>0</v>
      </c>
      <c r="AK197" s="4">
        <v>0</v>
      </c>
      <c r="AL197" s="11" t="s">
        <v>659</v>
      </c>
      <c r="AM197" s="1">
        <v>445116</v>
      </c>
      <c r="AN197" s="1">
        <v>4</v>
      </c>
      <c r="AX197"/>
      <c r="AY197"/>
    </row>
    <row r="198" spans="1:51" x14ac:dyDescent="0.25">
      <c r="A198" t="s">
        <v>352</v>
      </c>
      <c r="B198" t="s">
        <v>36</v>
      </c>
      <c r="C198" t="s">
        <v>534</v>
      </c>
      <c r="D198" t="s">
        <v>377</v>
      </c>
      <c r="E198" s="4">
        <v>70.706521739130437</v>
      </c>
      <c r="F198" s="4">
        <v>265.84456521739133</v>
      </c>
      <c r="G198" s="4">
        <v>7.3369565217391311E-2</v>
      </c>
      <c r="H198" s="11">
        <v>2.7598670357392561E-4</v>
      </c>
      <c r="I198" s="4">
        <v>250.36630434782609</v>
      </c>
      <c r="J198" s="4">
        <v>7.3369565217391311E-2</v>
      </c>
      <c r="K198" s="11">
        <v>2.9304888055327631E-4</v>
      </c>
      <c r="L198" s="4">
        <v>57.874565217391307</v>
      </c>
      <c r="M198" s="4">
        <v>0</v>
      </c>
      <c r="N198" s="11">
        <v>0</v>
      </c>
      <c r="O198" s="4">
        <v>42.396304347826089</v>
      </c>
      <c r="P198" s="4">
        <v>0</v>
      </c>
      <c r="Q198" s="9">
        <v>0</v>
      </c>
      <c r="R198" s="4">
        <v>10.347826086956522</v>
      </c>
      <c r="S198" s="4">
        <v>0</v>
      </c>
      <c r="T198" s="11">
        <v>0</v>
      </c>
      <c r="U198" s="4">
        <v>5.1304347826086953</v>
      </c>
      <c r="V198" s="4">
        <v>0</v>
      </c>
      <c r="W198" s="11">
        <v>0</v>
      </c>
      <c r="X198" s="4">
        <v>70.135217391304352</v>
      </c>
      <c r="Y198" s="4">
        <v>0</v>
      </c>
      <c r="Z198" s="11">
        <v>0</v>
      </c>
      <c r="AA198" s="4">
        <v>0</v>
      </c>
      <c r="AB198" s="4">
        <v>0</v>
      </c>
      <c r="AC198" s="11" t="s">
        <v>659</v>
      </c>
      <c r="AD198" s="4">
        <v>107.04130434782608</v>
      </c>
      <c r="AE198" s="4">
        <v>7.3369565217391311E-2</v>
      </c>
      <c r="AF198" s="11">
        <v>6.8543227929080612E-4</v>
      </c>
      <c r="AG198" s="4">
        <v>30.793478260869566</v>
      </c>
      <c r="AH198" s="4">
        <v>0</v>
      </c>
      <c r="AI198" s="11">
        <v>0</v>
      </c>
      <c r="AJ198" s="4">
        <v>0</v>
      </c>
      <c r="AK198" s="4">
        <v>0</v>
      </c>
      <c r="AL198" s="11" t="s">
        <v>659</v>
      </c>
      <c r="AM198" s="1">
        <v>445119</v>
      </c>
      <c r="AN198" s="1">
        <v>4</v>
      </c>
      <c r="AX198"/>
      <c r="AY198"/>
    </row>
    <row r="199" spans="1:51" x14ac:dyDescent="0.25">
      <c r="A199" t="s">
        <v>352</v>
      </c>
      <c r="B199" t="s">
        <v>43</v>
      </c>
      <c r="C199" t="s">
        <v>490</v>
      </c>
      <c r="D199" t="s">
        <v>384</v>
      </c>
      <c r="E199" s="4">
        <v>88.434782608695656</v>
      </c>
      <c r="F199" s="4">
        <v>351.65249999999992</v>
      </c>
      <c r="G199" s="4">
        <v>51.145760869565223</v>
      </c>
      <c r="H199" s="11">
        <v>0.14544404168764685</v>
      </c>
      <c r="I199" s="4">
        <v>335.61989130434773</v>
      </c>
      <c r="J199" s="4">
        <v>51.145760869565223</v>
      </c>
      <c r="K199" s="11">
        <v>0.15239192370509735</v>
      </c>
      <c r="L199" s="4">
        <v>44.105978260869563</v>
      </c>
      <c r="M199" s="4">
        <v>0.76902173913043481</v>
      </c>
      <c r="N199" s="11">
        <v>1.7435771055387839E-2</v>
      </c>
      <c r="O199" s="4">
        <v>28.073369565217391</v>
      </c>
      <c r="P199" s="4">
        <v>0.76902173913043481</v>
      </c>
      <c r="Q199" s="9">
        <v>2.7393282354079954E-2</v>
      </c>
      <c r="R199" s="4">
        <v>10.608695652173912</v>
      </c>
      <c r="S199" s="4">
        <v>0</v>
      </c>
      <c r="T199" s="11">
        <v>0</v>
      </c>
      <c r="U199" s="4">
        <v>5.4239130434782608</v>
      </c>
      <c r="V199" s="4">
        <v>0</v>
      </c>
      <c r="W199" s="11">
        <v>0</v>
      </c>
      <c r="X199" s="4">
        <v>113.97706521739126</v>
      </c>
      <c r="Y199" s="4">
        <v>16.496086956521744</v>
      </c>
      <c r="Z199" s="11">
        <v>0.14473163460612318</v>
      </c>
      <c r="AA199" s="4">
        <v>0</v>
      </c>
      <c r="AB199" s="4">
        <v>0</v>
      </c>
      <c r="AC199" s="11" t="s">
        <v>659</v>
      </c>
      <c r="AD199" s="4">
        <v>121.89554347826085</v>
      </c>
      <c r="AE199" s="4">
        <v>33.880652173913042</v>
      </c>
      <c r="AF199" s="11">
        <v>0.27794824328385231</v>
      </c>
      <c r="AG199" s="4">
        <v>71.673913043478265</v>
      </c>
      <c r="AH199" s="4">
        <v>0</v>
      </c>
      <c r="AI199" s="11">
        <v>0</v>
      </c>
      <c r="AJ199" s="4">
        <v>0</v>
      </c>
      <c r="AK199" s="4">
        <v>0</v>
      </c>
      <c r="AL199" s="11" t="s">
        <v>659</v>
      </c>
      <c r="AM199" s="1">
        <v>445130</v>
      </c>
      <c r="AN199" s="1">
        <v>4</v>
      </c>
      <c r="AX199"/>
      <c r="AY199"/>
    </row>
    <row r="200" spans="1:51" x14ac:dyDescent="0.25">
      <c r="A200" t="s">
        <v>352</v>
      </c>
      <c r="B200" t="s">
        <v>20</v>
      </c>
      <c r="C200" t="s">
        <v>479</v>
      </c>
      <c r="D200" t="s">
        <v>420</v>
      </c>
      <c r="E200" s="4">
        <v>89.152173913043484</v>
      </c>
      <c r="F200" s="4">
        <v>393.67717391304342</v>
      </c>
      <c r="G200" s="4">
        <v>63.999782608695625</v>
      </c>
      <c r="H200" s="11">
        <v>0.16256919844388054</v>
      </c>
      <c r="I200" s="4">
        <v>373.46249999999998</v>
      </c>
      <c r="J200" s="4">
        <v>63.999782608695625</v>
      </c>
      <c r="K200" s="11">
        <v>0.17136869862086723</v>
      </c>
      <c r="L200" s="4">
        <v>34.150652173913045</v>
      </c>
      <c r="M200" s="4">
        <v>5.2158695652173916</v>
      </c>
      <c r="N200" s="11">
        <v>0.15273118471224054</v>
      </c>
      <c r="O200" s="4">
        <v>19.215869565217393</v>
      </c>
      <c r="P200" s="4">
        <v>5.2158695652173916</v>
      </c>
      <c r="Q200" s="9">
        <v>0.27143552091228945</v>
      </c>
      <c r="R200" s="4">
        <v>10.108695652173912</v>
      </c>
      <c r="S200" s="4">
        <v>0</v>
      </c>
      <c r="T200" s="11">
        <v>0</v>
      </c>
      <c r="U200" s="4">
        <v>4.8260869565217392</v>
      </c>
      <c r="V200" s="4">
        <v>0</v>
      </c>
      <c r="W200" s="11">
        <v>0</v>
      </c>
      <c r="X200" s="4">
        <v>125.52597826086956</v>
      </c>
      <c r="Y200" s="4">
        <v>3.1645652173913041</v>
      </c>
      <c r="Z200" s="11">
        <v>2.5210440589554042E-2</v>
      </c>
      <c r="AA200" s="4">
        <v>5.2798913043478262</v>
      </c>
      <c r="AB200" s="4">
        <v>0</v>
      </c>
      <c r="AC200" s="11">
        <v>0</v>
      </c>
      <c r="AD200" s="4">
        <v>166.3157608695652</v>
      </c>
      <c r="AE200" s="4">
        <v>55.61934782608693</v>
      </c>
      <c r="AF200" s="11">
        <v>0.33442018684992197</v>
      </c>
      <c r="AG200" s="4">
        <v>62.404891304347828</v>
      </c>
      <c r="AH200" s="4">
        <v>0</v>
      </c>
      <c r="AI200" s="11">
        <v>0</v>
      </c>
      <c r="AJ200" s="4">
        <v>0</v>
      </c>
      <c r="AK200" s="4">
        <v>0</v>
      </c>
      <c r="AL200" s="11" t="s">
        <v>659</v>
      </c>
      <c r="AM200" s="1">
        <v>445088</v>
      </c>
      <c r="AN200" s="1">
        <v>4</v>
      </c>
      <c r="AX200"/>
      <c r="AY200"/>
    </row>
    <row r="201" spans="1:51" x14ac:dyDescent="0.25">
      <c r="A201" t="s">
        <v>352</v>
      </c>
      <c r="B201" t="s">
        <v>285</v>
      </c>
      <c r="C201" t="s">
        <v>561</v>
      </c>
      <c r="D201" t="s">
        <v>367</v>
      </c>
      <c r="E201" s="4">
        <v>85.619565217391298</v>
      </c>
      <c r="F201" s="4">
        <v>328.96423913043486</v>
      </c>
      <c r="G201" s="4">
        <v>42.443043478260876</v>
      </c>
      <c r="H201" s="11">
        <v>0.12902023511872407</v>
      </c>
      <c r="I201" s="4">
        <v>313.12184782608705</v>
      </c>
      <c r="J201" s="4">
        <v>42.443043478260876</v>
      </c>
      <c r="K201" s="11">
        <v>0.13554801037656891</v>
      </c>
      <c r="L201" s="4">
        <v>26.721521739130434</v>
      </c>
      <c r="M201" s="4">
        <v>0</v>
      </c>
      <c r="N201" s="11">
        <v>0</v>
      </c>
      <c r="O201" s="4">
        <v>16.460652173913044</v>
      </c>
      <c r="P201" s="4">
        <v>0</v>
      </c>
      <c r="Q201" s="9">
        <v>0</v>
      </c>
      <c r="R201" s="4">
        <v>5.2173913043478262</v>
      </c>
      <c r="S201" s="4">
        <v>0</v>
      </c>
      <c r="T201" s="11">
        <v>0</v>
      </c>
      <c r="U201" s="4">
        <v>5.0434782608695654</v>
      </c>
      <c r="V201" s="4">
        <v>0</v>
      </c>
      <c r="W201" s="11">
        <v>0</v>
      </c>
      <c r="X201" s="4">
        <v>122.84249999999999</v>
      </c>
      <c r="Y201" s="4">
        <v>10.442282608695653</v>
      </c>
      <c r="Z201" s="11">
        <v>8.5005455023266813E-2</v>
      </c>
      <c r="AA201" s="4">
        <v>5.5815217391304346</v>
      </c>
      <c r="AB201" s="4">
        <v>0</v>
      </c>
      <c r="AC201" s="11">
        <v>0</v>
      </c>
      <c r="AD201" s="4">
        <v>139.96271739130444</v>
      </c>
      <c r="AE201" s="4">
        <v>32.000760869565219</v>
      </c>
      <c r="AF201" s="11">
        <v>0.22863775058109406</v>
      </c>
      <c r="AG201" s="4">
        <v>33.855978260869563</v>
      </c>
      <c r="AH201" s="4">
        <v>0</v>
      </c>
      <c r="AI201" s="11">
        <v>0</v>
      </c>
      <c r="AJ201" s="4">
        <v>0</v>
      </c>
      <c r="AK201" s="4">
        <v>0</v>
      </c>
      <c r="AL201" s="11" t="s">
        <v>659</v>
      </c>
      <c r="AM201" s="1">
        <v>445515</v>
      </c>
      <c r="AN201" s="1">
        <v>4</v>
      </c>
      <c r="AX201"/>
      <c r="AY201"/>
    </row>
    <row r="202" spans="1:51" x14ac:dyDescent="0.25">
      <c r="A202" t="s">
        <v>352</v>
      </c>
      <c r="B202" t="s">
        <v>251</v>
      </c>
      <c r="C202" t="s">
        <v>508</v>
      </c>
      <c r="D202" t="s">
        <v>405</v>
      </c>
      <c r="E202" s="4">
        <v>93.086956521739125</v>
      </c>
      <c r="F202" s="4">
        <v>501.63402173913033</v>
      </c>
      <c r="G202" s="4">
        <v>186.20586956521734</v>
      </c>
      <c r="H202" s="11">
        <v>0.37119864581683376</v>
      </c>
      <c r="I202" s="4">
        <v>479.1774999999999</v>
      </c>
      <c r="J202" s="4">
        <v>186.20586956521734</v>
      </c>
      <c r="K202" s="11">
        <v>0.38859476825438877</v>
      </c>
      <c r="L202" s="4">
        <v>96.878478260869556</v>
      </c>
      <c r="M202" s="4">
        <v>3.4301086956521738</v>
      </c>
      <c r="N202" s="11">
        <v>3.5406302382410958E-2</v>
      </c>
      <c r="O202" s="4">
        <v>80.815978260869556</v>
      </c>
      <c r="P202" s="4">
        <v>3.4301086956521738</v>
      </c>
      <c r="Q202" s="9">
        <v>4.2443447069092831E-2</v>
      </c>
      <c r="R202" s="4">
        <v>11.095108695652174</v>
      </c>
      <c r="S202" s="4">
        <v>0</v>
      </c>
      <c r="T202" s="11">
        <v>0</v>
      </c>
      <c r="U202" s="4">
        <v>4.9673913043478262</v>
      </c>
      <c r="V202" s="4">
        <v>0</v>
      </c>
      <c r="W202" s="11">
        <v>0</v>
      </c>
      <c r="X202" s="4">
        <v>141.02021739130436</v>
      </c>
      <c r="Y202" s="4">
        <v>60.039239130434787</v>
      </c>
      <c r="Z202" s="11">
        <v>0.42574916023450232</v>
      </c>
      <c r="AA202" s="4">
        <v>6.3940217391304346</v>
      </c>
      <c r="AB202" s="4">
        <v>0</v>
      </c>
      <c r="AC202" s="11">
        <v>0</v>
      </c>
      <c r="AD202" s="4">
        <v>251.48804347826081</v>
      </c>
      <c r="AE202" s="4">
        <v>122.73652173913038</v>
      </c>
      <c r="AF202" s="11">
        <v>0.48804118097065718</v>
      </c>
      <c r="AG202" s="4">
        <v>5.8532608695652177</v>
      </c>
      <c r="AH202" s="4">
        <v>0</v>
      </c>
      <c r="AI202" s="11">
        <v>0</v>
      </c>
      <c r="AJ202" s="4">
        <v>0</v>
      </c>
      <c r="AK202" s="4">
        <v>0</v>
      </c>
      <c r="AL202" s="11" t="s">
        <v>659</v>
      </c>
      <c r="AM202" s="1">
        <v>445475</v>
      </c>
      <c r="AN202" s="1">
        <v>4</v>
      </c>
      <c r="AX202"/>
      <c r="AY202"/>
    </row>
    <row r="203" spans="1:51" x14ac:dyDescent="0.25">
      <c r="A203" t="s">
        <v>352</v>
      </c>
      <c r="B203" t="s">
        <v>295</v>
      </c>
      <c r="C203" t="s">
        <v>468</v>
      </c>
      <c r="D203" t="s">
        <v>423</v>
      </c>
      <c r="E203" s="4">
        <v>75.228260869565219</v>
      </c>
      <c r="F203" s="4">
        <v>324.35597826086956</v>
      </c>
      <c r="G203" s="4">
        <v>0</v>
      </c>
      <c r="H203" s="11">
        <v>0</v>
      </c>
      <c r="I203" s="4">
        <v>302.12771739130432</v>
      </c>
      <c r="J203" s="4">
        <v>0</v>
      </c>
      <c r="K203" s="11">
        <v>0</v>
      </c>
      <c r="L203" s="4">
        <v>72</v>
      </c>
      <c r="M203" s="4">
        <v>0</v>
      </c>
      <c r="N203" s="11">
        <v>0</v>
      </c>
      <c r="O203" s="4">
        <v>49.771739130434781</v>
      </c>
      <c r="P203" s="4">
        <v>0</v>
      </c>
      <c r="Q203" s="9">
        <v>0</v>
      </c>
      <c r="R203" s="4">
        <v>16.75</v>
      </c>
      <c r="S203" s="4">
        <v>0</v>
      </c>
      <c r="T203" s="11">
        <v>0</v>
      </c>
      <c r="U203" s="4">
        <v>5.4782608695652177</v>
      </c>
      <c r="V203" s="4">
        <v>0</v>
      </c>
      <c r="W203" s="11">
        <v>0</v>
      </c>
      <c r="X203" s="4">
        <v>101.95380434782609</v>
      </c>
      <c r="Y203" s="4">
        <v>0</v>
      </c>
      <c r="Z203" s="11">
        <v>0</v>
      </c>
      <c r="AA203" s="4">
        <v>0</v>
      </c>
      <c r="AB203" s="4">
        <v>0</v>
      </c>
      <c r="AC203" s="11" t="s">
        <v>659</v>
      </c>
      <c r="AD203" s="4">
        <v>150.22282608695653</v>
      </c>
      <c r="AE203" s="4">
        <v>0</v>
      </c>
      <c r="AF203" s="11">
        <v>0</v>
      </c>
      <c r="AG203" s="4">
        <v>0.17934782608695651</v>
      </c>
      <c r="AH203" s="4">
        <v>0</v>
      </c>
      <c r="AI203" s="11">
        <v>0</v>
      </c>
      <c r="AJ203" s="4">
        <v>0</v>
      </c>
      <c r="AK203" s="4">
        <v>0</v>
      </c>
      <c r="AL203" s="11" t="s">
        <v>659</v>
      </c>
      <c r="AM203" s="1">
        <v>445525</v>
      </c>
      <c r="AN203" s="1">
        <v>4</v>
      </c>
      <c r="AX203"/>
      <c r="AY203"/>
    </row>
    <row r="204" spans="1:51" x14ac:dyDescent="0.25">
      <c r="A204" t="s">
        <v>352</v>
      </c>
      <c r="B204" t="s">
        <v>289</v>
      </c>
      <c r="C204" t="s">
        <v>526</v>
      </c>
      <c r="D204" t="s">
        <v>414</v>
      </c>
      <c r="E204" s="4">
        <v>86.184782608695656</v>
      </c>
      <c r="F204" s="4">
        <v>502.36543478260865</v>
      </c>
      <c r="G204" s="4">
        <v>265.06923913043477</v>
      </c>
      <c r="H204" s="11">
        <v>0.52764227149732079</v>
      </c>
      <c r="I204" s="4">
        <v>475.62358695652165</v>
      </c>
      <c r="J204" s="4">
        <v>265.06923913043477</v>
      </c>
      <c r="K204" s="11">
        <v>0.55730886019886483</v>
      </c>
      <c r="L204" s="4">
        <v>78.616630434782607</v>
      </c>
      <c r="M204" s="4">
        <v>1.9997826086956521</v>
      </c>
      <c r="N204" s="11">
        <v>2.5437144757235509E-2</v>
      </c>
      <c r="O204" s="4">
        <v>57.369347826086958</v>
      </c>
      <c r="P204" s="4">
        <v>1.9997826086956521</v>
      </c>
      <c r="Q204" s="9">
        <v>3.485803280800609E-2</v>
      </c>
      <c r="R204" s="4">
        <v>15.725543478260869</v>
      </c>
      <c r="S204" s="4">
        <v>0</v>
      </c>
      <c r="T204" s="11">
        <v>0</v>
      </c>
      <c r="U204" s="4">
        <v>5.5217391304347823</v>
      </c>
      <c r="V204" s="4">
        <v>0</v>
      </c>
      <c r="W204" s="11">
        <v>0</v>
      </c>
      <c r="X204" s="4">
        <v>177.67423913043473</v>
      </c>
      <c r="Y204" s="4">
        <v>125.63891304347823</v>
      </c>
      <c r="Z204" s="11">
        <v>0.7071307222610016</v>
      </c>
      <c r="AA204" s="4">
        <v>5.4945652173913047</v>
      </c>
      <c r="AB204" s="4">
        <v>0</v>
      </c>
      <c r="AC204" s="11">
        <v>0</v>
      </c>
      <c r="AD204" s="4">
        <v>193.91695652173911</v>
      </c>
      <c r="AE204" s="4">
        <v>137.43054347826086</v>
      </c>
      <c r="AF204" s="11">
        <v>0.70870823234508717</v>
      </c>
      <c r="AG204" s="4">
        <v>46.663043478260867</v>
      </c>
      <c r="AH204" s="4">
        <v>0</v>
      </c>
      <c r="AI204" s="11">
        <v>0</v>
      </c>
      <c r="AJ204" s="4">
        <v>0</v>
      </c>
      <c r="AK204" s="4">
        <v>0</v>
      </c>
      <c r="AL204" s="11" t="s">
        <v>659</v>
      </c>
      <c r="AM204" s="1">
        <v>445519</v>
      </c>
      <c r="AN204" s="1">
        <v>4</v>
      </c>
      <c r="AX204"/>
      <c r="AY204"/>
    </row>
    <row r="205" spans="1:51" x14ac:dyDescent="0.25">
      <c r="A205" t="s">
        <v>352</v>
      </c>
      <c r="B205" t="s">
        <v>14</v>
      </c>
      <c r="C205" t="s">
        <v>504</v>
      </c>
      <c r="D205" t="s">
        <v>431</v>
      </c>
      <c r="E205" s="4">
        <v>98.195652173913047</v>
      </c>
      <c r="F205" s="4">
        <v>382.86891304347824</v>
      </c>
      <c r="G205" s="4">
        <v>63.948369565217391</v>
      </c>
      <c r="H205" s="11">
        <v>0.16702418866259708</v>
      </c>
      <c r="I205" s="4">
        <v>363.79554347826087</v>
      </c>
      <c r="J205" s="4">
        <v>63.948369565217391</v>
      </c>
      <c r="K205" s="11">
        <v>0.17578106909668265</v>
      </c>
      <c r="L205" s="4">
        <v>60.219239130434779</v>
      </c>
      <c r="M205" s="4">
        <v>0.54891304347826086</v>
      </c>
      <c r="N205" s="11">
        <v>9.1152437560580273E-3</v>
      </c>
      <c r="O205" s="4">
        <v>42.876847826086959</v>
      </c>
      <c r="P205" s="4">
        <v>0.54891304347826086</v>
      </c>
      <c r="Q205" s="9">
        <v>1.2802084838528951E-2</v>
      </c>
      <c r="R205" s="4">
        <v>12.038043478260869</v>
      </c>
      <c r="S205" s="4">
        <v>0</v>
      </c>
      <c r="T205" s="11">
        <v>0</v>
      </c>
      <c r="U205" s="4">
        <v>5.3043478260869561</v>
      </c>
      <c r="V205" s="4">
        <v>0</v>
      </c>
      <c r="W205" s="11">
        <v>0</v>
      </c>
      <c r="X205" s="4">
        <v>128.68771739130435</v>
      </c>
      <c r="Y205" s="4">
        <v>13.445652173913043</v>
      </c>
      <c r="Z205" s="11">
        <v>0.10448279328032893</v>
      </c>
      <c r="AA205" s="4">
        <v>1.7309782608695652</v>
      </c>
      <c r="AB205" s="4">
        <v>0</v>
      </c>
      <c r="AC205" s="11">
        <v>0</v>
      </c>
      <c r="AD205" s="4">
        <v>179.3233695652174</v>
      </c>
      <c r="AE205" s="4">
        <v>49.953804347826086</v>
      </c>
      <c r="AF205" s="11">
        <v>0.27856828961525054</v>
      </c>
      <c r="AG205" s="4">
        <v>12.907608695652174</v>
      </c>
      <c r="AH205" s="4">
        <v>0</v>
      </c>
      <c r="AI205" s="11">
        <v>0</v>
      </c>
      <c r="AJ205" s="4">
        <v>0</v>
      </c>
      <c r="AK205" s="4">
        <v>0</v>
      </c>
      <c r="AL205" s="11" t="s">
        <v>659</v>
      </c>
      <c r="AM205" s="1">
        <v>445030</v>
      </c>
      <c r="AN205" s="1">
        <v>4</v>
      </c>
      <c r="AX205"/>
      <c r="AY205"/>
    </row>
    <row r="206" spans="1:51" x14ac:dyDescent="0.25">
      <c r="A206" t="s">
        <v>352</v>
      </c>
      <c r="B206" t="s">
        <v>146</v>
      </c>
      <c r="C206" t="s">
        <v>575</v>
      </c>
      <c r="D206" t="s">
        <v>415</v>
      </c>
      <c r="E206" s="4">
        <v>66.076086956521735</v>
      </c>
      <c r="F206" s="4">
        <v>230.66195652173906</v>
      </c>
      <c r="G206" s="4">
        <v>68.034239130434798</v>
      </c>
      <c r="H206" s="11">
        <v>0.29495214623319482</v>
      </c>
      <c r="I206" s="4">
        <v>203.03695652173906</v>
      </c>
      <c r="J206" s="4">
        <v>68.034239130434798</v>
      </c>
      <c r="K206" s="11">
        <v>0.33508303264558836</v>
      </c>
      <c r="L206" s="4">
        <v>49.628586956521737</v>
      </c>
      <c r="M206" s="4">
        <v>3.0959782608695652</v>
      </c>
      <c r="N206" s="11">
        <v>6.2382962133938409E-2</v>
      </c>
      <c r="O206" s="4">
        <v>29.237282608695651</v>
      </c>
      <c r="P206" s="4">
        <v>3.0959782608695652</v>
      </c>
      <c r="Q206" s="9">
        <v>0.10589145038905805</v>
      </c>
      <c r="R206" s="4">
        <v>16.347826086956523</v>
      </c>
      <c r="S206" s="4">
        <v>0</v>
      </c>
      <c r="T206" s="11">
        <v>0</v>
      </c>
      <c r="U206" s="4">
        <v>4.0434782608695654</v>
      </c>
      <c r="V206" s="4">
        <v>0</v>
      </c>
      <c r="W206" s="11">
        <v>0</v>
      </c>
      <c r="X206" s="4">
        <v>51.956739130434777</v>
      </c>
      <c r="Y206" s="4">
        <v>10.391521739130438</v>
      </c>
      <c r="Z206" s="11">
        <v>0.20000334726632951</v>
      </c>
      <c r="AA206" s="4">
        <v>7.2336956521739131</v>
      </c>
      <c r="AB206" s="4">
        <v>0</v>
      </c>
      <c r="AC206" s="11">
        <v>0</v>
      </c>
      <c r="AD206" s="4">
        <v>121.34836956521733</v>
      </c>
      <c r="AE206" s="4">
        <v>54.546739130434794</v>
      </c>
      <c r="AF206" s="11">
        <v>0.44950533184641805</v>
      </c>
      <c r="AG206" s="4">
        <v>0.49456521739130432</v>
      </c>
      <c r="AH206" s="4">
        <v>0</v>
      </c>
      <c r="AI206" s="11">
        <v>0</v>
      </c>
      <c r="AJ206" s="4">
        <v>0</v>
      </c>
      <c r="AK206" s="4">
        <v>0</v>
      </c>
      <c r="AL206" s="11" t="s">
        <v>659</v>
      </c>
      <c r="AM206" s="1">
        <v>445303</v>
      </c>
      <c r="AN206" s="1">
        <v>4</v>
      </c>
      <c r="AX206"/>
      <c r="AY206"/>
    </row>
    <row r="207" spans="1:51" x14ac:dyDescent="0.25">
      <c r="A207" t="s">
        <v>352</v>
      </c>
      <c r="B207" t="s">
        <v>163</v>
      </c>
      <c r="C207" t="s">
        <v>581</v>
      </c>
      <c r="D207" t="s">
        <v>447</v>
      </c>
      <c r="E207" s="4">
        <v>36.728260869565219</v>
      </c>
      <c r="F207" s="4">
        <v>127.66586956521739</v>
      </c>
      <c r="G207" s="4">
        <v>0</v>
      </c>
      <c r="H207" s="11">
        <v>0</v>
      </c>
      <c r="I207" s="4">
        <v>111.78347826086957</v>
      </c>
      <c r="J207" s="4">
        <v>0</v>
      </c>
      <c r="K207" s="11">
        <v>0</v>
      </c>
      <c r="L207" s="4">
        <v>25.57097826086957</v>
      </c>
      <c r="M207" s="4">
        <v>0</v>
      </c>
      <c r="N207" s="11">
        <v>0</v>
      </c>
      <c r="O207" s="4">
        <v>15.351630434782612</v>
      </c>
      <c r="P207" s="4">
        <v>0</v>
      </c>
      <c r="Q207" s="9">
        <v>0</v>
      </c>
      <c r="R207" s="4">
        <v>4.6541304347826085</v>
      </c>
      <c r="S207" s="4">
        <v>0</v>
      </c>
      <c r="T207" s="11">
        <v>0</v>
      </c>
      <c r="U207" s="4">
        <v>5.5652173913043477</v>
      </c>
      <c r="V207" s="4">
        <v>0</v>
      </c>
      <c r="W207" s="11">
        <v>0</v>
      </c>
      <c r="X207" s="4">
        <v>33.79217391304347</v>
      </c>
      <c r="Y207" s="4">
        <v>0</v>
      </c>
      <c r="Z207" s="11">
        <v>0</v>
      </c>
      <c r="AA207" s="4">
        <v>5.6630434782608683</v>
      </c>
      <c r="AB207" s="4">
        <v>0</v>
      </c>
      <c r="AC207" s="11">
        <v>0</v>
      </c>
      <c r="AD207" s="4">
        <v>62.639673913043481</v>
      </c>
      <c r="AE207" s="4">
        <v>0</v>
      </c>
      <c r="AF207" s="11">
        <v>0</v>
      </c>
      <c r="AG207" s="4">
        <v>0</v>
      </c>
      <c r="AH207" s="4">
        <v>0</v>
      </c>
      <c r="AI207" s="11" t="s">
        <v>659</v>
      </c>
      <c r="AJ207" s="4">
        <v>0</v>
      </c>
      <c r="AK207" s="4">
        <v>0</v>
      </c>
      <c r="AL207" s="11" t="s">
        <v>659</v>
      </c>
      <c r="AM207" s="1">
        <v>445335</v>
      </c>
      <c r="AN207" s="1">
        <v>4</v>
      </c>
      <c r="AX207"/>
      <c r="AY207"/>
    </row>
    <row r="208" spans="1:51" x14ac:dyDescent="0.25">
      <c r="A208" t="s">
        <v>352</v>
      </c>
      <c r="B208" t="s">
        <v>72</v>
      </c>
      <c r="C208" t="s">
        <v>555</v>
      </c>
      <c r="D208" t="s">
        <v>409</v>
      </c>
      <c r="E208" s="4">
        <v>69.978260869565219</v>
      </c>
      <c r="F208" s="4">
        <v>206.35652173913041</v>
      </c>
      <c r="G208" s="4">
        <v>0</v>
      </c>
      <c r="H208" s="11">
        <v>0</v>
      </c>
      <c r="I208" s="4">
        <v>189.1391304347826</v>
      </c>
      <c r="J208" s="4">
        <v>0</v>
      </c>
      <c r="K208" s="11">
        <v>0</v>
      </c>
      <c r="L208" s="4">
        <v>41.830978260869564</v>
      </c>
      <c r="M208" s="4">
        <v>0</v>
      </c>
      <c r="N208" s="11">
        <v>0</v>
      </c>
      <c r="O208" s="4">
        <v>30.352717391304349</v>
      </c>
      <c r="P208" s="4">
        <v>0</v>
      </c>
      <c r="Q208" s="9">
        <v>0</v>
      </c>
      <c r="R208" s="4">
        <v>5.7391304347826084</v>
      </c>
      <c r="S208" s="4">
        <v>0</v>
      </c>
      <c r="T208" s="11">
        <v>0</v>
      </c>
      <c r="U208" s="4">
        <v>5.7391304347826084</v>
      </c>
      <c r="V208" s="4">
        <v>0</v>
      </c>
      <c r="W208" s="11">
        <v>0</v>
      </c>
      <c r="X208" s="4">
        <v>63.544130434782602</v>
      </c>
      <c r="Y208" s="4">
        <v>0</v>
      </c>
      <c r="Z208" s="11">
        <v>0</v>
      </c>
      <c r="AA208" s="4">
        <v>5.7391304347826084</v>
      </c>
      <c r="AB208" s="4">
        <v>0</v>
      </c>
      <c r="AC208" s="11">
        <v>0</v>
      </c>
      <c r="AD208" s="4">
        <v>95.24228260869566</v>
      </c>
      <c r="AE208" s="4">
        <v>0</v>
      </c>
      <c r="AF208" s="11">
        <v>0</v>
      </c>
      <c r="AG208" s="4">
        <v>0</v>
      </c>
      <c r="AH208" s="4">
        <v>0</v>
      </c>
      <c r="AI208" s="11" t="s">
        <v>659</v>
      </c>
      <c r="AJ208" s="4">
        <v>0</v>
      </c>
      <c r="AK208" s="4">
        <v>0</v>
      </c>
      <c r="AL208" s="11" t="s">
        <v>659</v>
      </c>
      <c r="AM208" s="1">
        <v>445174</v>
      </c>
      <c r="AN208" s="1">
        <v>4</v>
      </c>
      <c r="AX208"/>
      <c r="AY208"/>
    </row>
    <row r="209" spans="1:51" x14ac:dyDescent="0.25">
      <c r="A209" t="s">
        <v>352</v>
      </c>
      <c r="B209" t="s">
        <v>205</v>
      </c>
      <c r="C209" t="s">
        <v>476</v>
      </c>
      <c r="D209" t="s">
        <v>451</v>
      </c>
      <c r="E209" s="4">
        <v>66.391304347826093</v>
      </c>
      <c r="F209" s="4">
        <v>260.32608695652181</v>
      </c>
      <c r="G209" s="4">
        <v>0</v>
      </c>
      <c r="H209" s="11">
        <v>0</v>
      </c>
      <c r="I209" s="4">
        <v>255.54347826086959</v>
      </c>
      <c r="J209" s="4">
        <v>0</v>
      </c>
      <c r="K209" s="11">
        <v>0</v>
      </c>
      <c r="L209" s="4">
        <v>20.820652173913047</v>
      </c>
      <c r="M209" s="4">
        <v>0</v>
      </c>
      <c r="N209" s="11">
        <v>0</v>
      </c>
      <c r="O209" s="4">
        <v>16.038043478260871</v>
      </c>
      <c r="P209" s="4">
        <v>0</v>
      </c>
      <c r="Q209" s="9">
        <v>0</v>
      </c>
      <c r="R209" s="4">
        <v>0</v>
      </c>
      <c r="S209" s="4">
        <v>0</v>
      </c>
      <c r="T209" s="11" t="s">
        <v>659</v>
      </c>
      <c r="U209" s="4">
        <v>4.7826086956521738</v>
      </c>
      <c r="V209" s="4">
        <v>0</v>
      </c>
      <c r="W209" s="11">
        <v>0</v>
      </c>
      <c r="X209" s="4">
        <v>106.28260869565217</v>
      </c>
      <c r="Y209" s="4">
        <v>0</v>
      </c>
      <c r="Z209" s="11">
        <v>0</v>
      </c>
      <c r="AA209" s="4">
        <v>0</v>
      </c>
      <c r="AB209" s="4">
        <v>0</v>
      </c>
      <c r="AC209" s="11" t="s">
        <v>659</v>
      </c>
      <c r="AD209" s="4">
        <v>132.82608695652175</v>
      </c>
      <c r="AE209" s="4">
        <v>0</v>
      </c>
      <c r="AF209" s="11">
        <v>0</v>
      </c>
      <c r="AG209" s="4">
        <v>0.39673913043478259</v>
      </c>
      <c r="AH209" s="4">
        <v>0</v>
      </c>
      <c r="AI209" s="11">
        <v>0</v>
      </c>
      <c r="AJ209" s="4">
        <v>0</v>
      </c>
      <c r="AK209" s="4">
        <v>0</v>
      </c>
      <c r="AL209" s="11" t="s">
        <v>659</v>
      </c>
      <c r="AM209" s="1">
        <v>445419</v>
      </c>
      <c r="AN209" s="1">
        <v>4</v>
      </c>
      <c r="AX209"/>
      <c r="AY209"/>
    </row>
    <row r="210" spans="1:51" x14ac:dyDescent="0.25">
      <c r="A210" t="s">
        <v>352</v>
      </c>
      <c r="B210" t="s">
        <v>309</v>
      </c>
      <c r="C210" t="s">
        <v>487</v>
      </c>
      <c r="D210" t="s">
        <v>404</v>
      </c>
      <c r="E210" s="4">
        <v>41.836956521739133</v>
      </c>
      <c r="F210" s="4">
        <v>125.22467391304349</v>
      </c>
      <c r="G210" s="4">
        <v>0</v>
      </c>
      <c r="H210" s="11">
        <v>0</v>
      </c>
      <c r="I210" s="4">
        <v>107.49641304347827</v>
      </c>
      <c r="J210" s="4">
        <v>0</v>
      </c>
      <c r="K210" s="11">
        <v>0</v>
      </c>
      <c r="L210" s="4">
        <v>3.7391304347826089</v>
      </c>
      <c r="M210" s="4">
        <v>0</v>
      </c>
      <c r="N210" s="11">
        <v>0</v>
      </c>
      <c r="O210" s="4">
        <v>0</v>
      </c>
      <c r="P210" s="4">
        <v>0</v>
      </c>
      <c r="Q210" s="9" t="s">
        <v>659</v>
      </c>
      <c r="R210" s="4">
        <v>3.7391304347826089</v>
      </c>
      <c r="S210" s="4">
        <v>0</v>
      </c>
      <c r="T210" s="11">
        <v>0</v>
      </c>
      <c r="U210" s="4">
        <v>0</v>
      </c>
      <c r="V210" s="4">
        <v>0</v>
      </c>
      <c r="W210" s="11" t="s">
        <v>659</v>
      </c>
      <c r="X210" s="4">
        <v>29.613260869565224</v>
      </c>
      <c r="Y210" s="4">
        <v>0</v>
      </c>
      <c r="Z210" s="11">
        <v>0</v>
      </c>
      <c r="AA210" s="4">
        <v>13.989130434782609</v>
      </c>
      <c r="AB210" s="4">
        <v>0</v>
      </c>
      <c r="AC210" s="11">
        <v>0</v>
      </c>
      <c r="AD210" s="4">
        <v>77.883152173913047</v>
      </c>
      <c r="AE210" s="4">
        <v>0</v>
      </c>
      <c r="AF210" s="11">
        <v>0</v>
      </c>
      <c r="AG210" s="4">
        <v>0</v>
      </c>
      <c r="AH210" s="4">
        <v>0</v>
      </c>
      <c r="AI210" s="11" t="s">
        <v>659</v>
      </c>
      <c r="AJ210" s="4">
        <v>0</v>
      </c>
      <c r="AK210" s="4">
        <v>0</v>
      </c>
      <c r="AL210" s="11" t="s">
        <v>659</v>
      </c>
      <c r="AM210" t="s">
        <v>0</v>
      </c>
      <c r="AN210" s="1">
        <v>4</v>
      </c>
      <c r="AX210"/>
      <c r="AY210"/>
    </row>
    <row r="211" spans="1:51" x14ac:dyDescent="0.25">
      <c r="A211" t="s">
        <v>352</v>
      </c>
      <c r="B211" t="s">
        <v>188</v>
      </c>
      <c r="C211" t="s">
        <v>527</v>
      </c>
      <c r="D211" t="s">
        <v>374</v>
      </c>
      <c r="E211" s="4">
        <v>81.673913043478265</v>
      </c>
      <c r="F211" s="4">
        <v>253.26336956521743</v>
      </c>
      <c r="G211" s="4">
        <v>0</v>
      </c>
      <c r="H211" s="11">
        <v>0</v>
      </c>
      <c r="I211" s="4">
        <v>219.95728260869569</v>
      </c>
      <c r="J211" s="4">
        <v>0</v>
      </c>
      <c r="K211" s="11">
        <v>0</v>
      </c>
      <c r="L211" s="4">
        <v>9.3960869565217404</v>
      </c>
      <c r="M211" s="4">
        <v>0</v>
      </c>
      <c r="N211" s="11">
        <v>0</v>
      </c>
      <c r="O211" s="4">
        <v>0</v>
      </c>
      <c r="P211" s="4">
        <v>0</v>
      </c>
      <c r="Q211" s="9" t="s">
        <v>659</v>
      </c>
      <c r="R211" s="4">
        <v>9.3960869565217404</v>
      </c>
      <c r="S211" s="4">
        <v>0</v>
      </c>
      <c r="T211" s="11">
        <v>0</v>
      </c>
      <c r="U211" s="4">
        <v>0</v>
      </c>
      <c r="V211" s="4">
        <v>0</v>
      </c>
      <c r="W211" s="11" t="s">
        <v>659</v>
      </c>
      <c r="X211" s="4">
        <v>93.333260869565237</v>
      </c>
      <c r="Y211" s="4">
        <v>0</v>
      </c>
      <c r="Z211" s="11">
        <v>0</v>
      </c>
      <c r="AA211" s="4">
        <v>23.909999999999997</v>
      </c>
      <c r="AB211" s="4">
        <v>0</v>
      </c>
      <c r="AC211" s="11">
        <v>0</v>
      </c>
      <c r="AD211" s="4">
        <v>126.62402173913046</v>
      </c>
      <c r="AE211" s="4">
        <v>0</v>
      </c>
      <c r="AF211" s="11">
        <v>0</v>
      </c>
      <c r="AG211" s="4">
        <v>0</v>
      </c>
      <c r="AH211" s="4">
        <v>0</v>
      </c>
      <c r="AI211" s="11" t="s">
        <v>659</v>
      </c>
      <c r="AJ211" s="4">
        <v>0</v>
      </c>
      <c r="AK211" s="4">
        <v>0</v>
      </c>
      <c r="AL211" s="11" t="s">
        <v>659</v>
      </c>
      <c r="AM211" s="1">
        <v>445387</v>
      </c>
      <c r="AN211" s="1">
        <v>4</v>
      </c>
      <c r="AX211"/>
      <c r="AY211"/>
    </row>
    <row r="212" spans="1:51" x14ac:dyDescent="0.25">
      <c r="A212" t="s">
        <v>352</v>
      </c>
      <c r="B212" t="s">
        <v>274</v>
      </c>
      <c r="C212" t="s">
        <v>503</v>
      </c>
      <c r="D212" t="s">
        <v>413</v>
      </c>
      <c r="E212" s="4">
        <v>52.239130434782609</v>
      </c>
      <c r="F212" s="4">
        <v>189.98217391304348</v>
      </c>
      <c r="G212" s="4">
        <v>35.78097826086956</v>
      </c>
      <c r="H212" s="11">
        <v>0.18833860842779296</v>
      </c>
      <c r="I212" s="4">
        <v>157.6617391304348</v>
      </c>
      <c r="J212" s="4">
        <v>35.78097826086956</v>
      </c>
      <c r="K212" s="11">
        <v>0.22694775827169886</v>
      </c>
      <c r="L212" s="4">
        <v>31.122282608695649</v>
      </c>
      <c r="M212" s="4">
        <v>2.1086956521739131</v>
      </c>
      <c r="N212" s="11">
        <v>6.7755173317034845E-2</v>
      </c>
      <c r="O212" s="4">
        <v>19.763586956521738</v>
      </c>
      <c r="P212" s="4">
        <v>2.1086956521739131</v>
      </c>
      <c r="Q212" s="9">
        <v>0.10669599890004125</v>
      </c>
      <c r="R212" s="4">
        <v>5.7065217391304346</v>
      </c>
      <c r="S212" s="4">
        <v>0</v>
      </c>
      <c r="T212" s="11">
        <v>0</v>
      </c>
      <c r="U212" s="4">
        <v>5.6521739130434785</v>
      </c>
      <c r="V212" s="4">
        <v>0</v>
      </c>
      <c r="W212" s="11">
        <v>0</v>
      </c>
      <c r="X212" s="4">
        <v>40.282065217391306</v>
      </c>
      <c r="Y212" s="4">
        <v>9.2108695652173918</v>
      </c>
      <c r="Z212" s="11">
        <v>0.22865931812355805</v>
      </c>
      <c r="AA212" s="4">
        <v>20.961739130434783</v>
      </c>
      <c r="AB212" s="4">
        <v>0</v>
      </c>
      <c r="AC212" s="11">
        <v>0</v>
      </c>
      <c r="AD212" s="4">
        <v>97.616086956521755</v>
      </c>
      <c r="AE212" s="4">
        <v>24.46141304347826</v>
      </c>
      <c r="AF212" s="11">
        <v>0.2505879287537246</v>
      </c>
      <c r="AG212" s="4">
        <v>0</v>
      </c>
      <c r="AH212" s="4">
        <v>0</v>
      </c>
      <c r="AI212" s="11" t="s">
        <v>659</v>
      </c>
      <c r="AJ212" s="4">
        <v>0</v>
      </c>
      <c r="AK212" s="4">
        <v>0</v>
      </c>
      <c r="AL212" s="11" t="s">
        <v>659</v>
      </c>
      <c r="AM212" s="1">
        <v>445500</v>
      </c>
      <c r="AN212" s="1">
        <v>4</v>
      </c>
      <c r="AX212"/>
      <c r="AY212"/>
    </row>
    <row r="213" spans="1:51" x14ac:dyDescent="0.25">
      <c r="A213" t="s">
        <v>352</v>
      </c>
      <c r="B213" t="s">
        <v>1</v>
      </c>
      <c r="C213" t="s">
        <v>464</v>
      </c>
      <c r="D213" t="s">
        <v>368</v>
      </c>
      <c r="E213" s="4">
        <v>82.347826086956516</v>
      </c>
      <c r="F213" s="4">
        <v>321.48913043478257</v>
      </c>
      <c r="G213" s="4">
        <v>0</v>
      </c>
      <c r="H213" s="11">
        <v>0</v>
      </c>
      <c r="I213" s="4">
        <v>296.54347826086956</v>
      </c>
      <c r="J213" s="4">
        <v>0</v>
      </c>
      <c r="K213" s="11">
        <v>0</v>
      </c>
      <c r="L213" s="4">
        <v>25.578804347826086</v>
      </c>
      <c r="M213" s="4">
        <v>0</v>
      </c>
      <c r="N213" s="11">
        <v>0</v>
      </c>
      <c r="O213" s="4">
        <v>10.236413043478262</v>
      </c>
      <c r="P213" s="4">
        <v>0</v>
      </c>
      <c r="Q213" s="9">
        <v>0</v>
      </c>
      <c r="R213" s="4">
        <v>9.304347826086957</v>
      </c>
      <c r="S213" s="4">
        <v>0</v>
      </c>
      <c r="T213" s="11">
        <v>0</v>
      </c>
      <c r="U213" s="4">
        <v>6.0380434782608692</v>
      </c>
      <c r="V213" s="4">
        <v>0</v>
      </c>
      <c r="W213" s="11">
        <v>0</v>
      </c>
      <c r="X213" s="4">
        <v>82.970108695652172</v>
      </c>
      <c r="Y213" s="4">
        <v>0</v>
      </c>
      <c r="Z213" s="11">
        <v>0</v>
      </c>
      <c r="AA213" s="4">
        <v>9.6032608695652169</v>
      </c>
      <c r="AB213" s="4">
        <v>0</v>
      </c>
      <c r="AC213" s="11">
        <v>0</v>
      </c>
      <c r="AD213" s="4">
        <v>184.88043478260869</v>
      </c>
      <c r="AE213" s="4">
        <v>0</v>
      </c>
      <c r="AF213" s="11">
        <v>0</v>
      </c>
      <c r="AG213" s="4">
        <v>18.456521739130434</v>
      </c>
      <c r="AH213" s="4">
        <v>0</v>
      </c>
      <c r="AI213" s="11">
        <v>0</v>
      </c>
      <c r="AJ213" s="4">
        <v>0</v>
      </c>
      <c r="AK213" s="4">
        <v>0</v>
      </c>
      <c r="AL213" s="11" t="s">
        <v>659</v>
      </c>
      <c r="AM213" s="1">
        <v>445503</v>
      </c>
      <c r="AN213" s="1">
        <v>4</v>
      </c>
      <c r="AX213"/>
      <c r="AY213"/>
    </row>
    <row r="214" spans="1:51" x14ac:dyDescent="0.25">
      <c r="A214" t="s">
        <v>352</v>
      </c>
      <c r="B214" t="s">
        <v>190</v>
      </c>
      <c r="C214" t="s">
        <v>588</v>
      </c>
      <c r="D214" t="s">
        <v>449</v>
      </c>
      <c r="E214" s="4">
        <v>59.945652173913047</v>
      </c>
      <c r="F214" s="4">
        <v>212.01076086956525</v>
      </c>
      <c r="G214" s="4">
        <v>0.11413043478260869</v>
      </c>
      <c r="H214" s="11">
        <v>5.3832378278584087E-4</v>
      </c>
      <c r="I214" s="4">
        <v>193.58478260869569</v>
      </c>
      <c r="J214" s="4">
        <v>0</v>
      </c>
      <c r="K214" s="11">
        <v>0</v>
      </c>
      <c r="L214" s="4">
        <v>23.243913043478258</v>
      </c>
      <c r="M214" s="4">
        <v>0</v>
      </c>
      <c r="N214" s="11">
        <v>0</v>
      </c>
      <c r="O214" s="4">
        <v>14.947717391304348</v>
      </c>
      <c r="P214" s="4">
        <v>0</v>
      </c>
      <c r="Q214" s="9">
        <v>0</v>
      </c>
      <c r="R214" s="4">
        <v>3.0788043478260869</v>
      </c>
      <c r="S214" s="4">
        <v>0</v>
      </c>
      <c r="T214" s="11">
        <v>0</v>
      </c>
      <c r="U214" s="4">
        <v>5.2173913043478262</v>
      </c>
      <c r="V214" s="4">
        <v>0</v>
      </c>
      <c r="W214" s="11">
        <v>0</v>
      </c>
      <c r="X214" s="4">
        <v>68.312826086956534</v>
      </c>
      <c r="Y214" s="4">
        <v>0</v>
      </c>
      <c r="Z214" s="11">
        <v>0</v>
      </c>
      <c r="AA214" s="4">
        <v>10.129782608695654</v>
      </c>
      <c r="AB214" s="4">
        <v>0.11413043478260869</v>
      </c>
      <c r="AC214" s="11">
        <v>1.1266819752344568E-2</v>
      </c>
      <c r="AD214" s="4">
        <v>81.638260869565244</v>
      </c>
      <c r="AE214" s="4">
        <v>0</v>
      </c>
      <c r="AF214" s="11">
        <v>0</v>
      </c>
      <c r="AG214" s="4">
        <v>28.685978260869572</v>
      </c>
      <c r="AH214" s="4">
        <v>0</v>
      </c>
      <c r="AI214" s="11">
        <v>0</v>
      </c>
      <c r="AJ214" s="4">
        <v>0</v>
      </c>
      <c r="AK214" s="4">
        <v>0</v>
      </c>
      <c r="AL214" s="11" t="s">
        <v>659</v>
      </c>
      <c r="AM214" s="1">
        <v>445390</v>
      </c>
      <c r="AN214" s="1">
        <v>4</v>
      </c>
      <c r="AX214"/>
      <c r="AY214"/>
    </row>
    <row r="215" spans="1:51" x14ac:dyDescent="0.25">
      <c r="A215" t="s">
        <v>352</v>
      </c>
      <c r="B215" t="s">
        <v>97</v>
      </c>
      <c r="C215" t="s">
        <v>525</v>
      </c>
      <c r="D215" t="s">
        <v>440</v>
      </c>
      <c r="E215" s="4">
        <v>105.98913043478261</v>
      </c>
      <c r="F215" s="4">
        <v>427.87608695652159</v>
      </c>
      <c r="G215" s="4">
        <v>8.1521739130434784E-2</v>
      </c>
      <c r="H215" s="11">
        <v>1.9052651366964233E-4</v>
      </c>
      <c r="I215" s="4">
        <v>382.00804347826067</v>
      </c>
      <c r="J215" s="4">
        <v>0</v>
      </c>
      <c r="K215" s="11">
        <v>0</v>
      </c>
      <c r="L215" s="4">
        <v>42.529021739130421</v>
      </c>
      <c r="M215" s="4">
        <v>0</v>
      </c>
      <c r="N215" s="11">
        <v>0</v>
      </c>
      <c r="O215" s="4">
        <v>18.318804347826077</v>
      </c>
      <c r="P215" s="4">
        <v>0</v>
      </c>
      <c r="Q215" s="9">
        <v>0</v>
      </c>
      <c r="R215" s="4">
        <v>19.340652173913043</v>
      </c>
      <c r="S215" s="4">
        <v>0</v>
      </c>
      <c r="T215" s="11">
        <v>0</v>
      </c>
      <c r="U215" s="4">
        <v>4.8695652173913047</v>
      </c>
      <c r="V215" s="4">
        <v>0</v>
      </c>
      <c r="W215" s="11">
        <v>0</v>
      </c>
      <c r="X215" s="4">
        <v>75.726739130434765</v>
      </c>
      <c r="Y215" s="4">
        <v>0</v>
      </c>
      <c r="Z215" s="11">
        <v>0</v>
      </c>
      <c r="AA215" s="4">
        <v>21.657826086956526</v>
      </c>
      <c r="AB215" s="4">
        <v>8.1521739130434784E-2</v>
      </c>
      <c r="AC215" s="11">
        <v>3.7640776504125422E-3</v>
      </c>
      <c r="AD215" s="4">
        <v>287.96249999999986</v>
      </c>
      <c r="AE215" s="4">
        <v>0</v>
      </c>
      <c r="AF215" s="11">
        <v>0</v>
      </c>
      <c r="AG215" s="4">
        <v>0</v>
      </c>
      <c r="AH215" s="4">
        <v>0</v>
      </c>
      <c r="AI215" s="11" t="s">
        <v>659</v>
      </c>
      <c r="AJ215" s="4">
        <v>0</v>
      </c>
      <c r="AK215" s="4">
        <v>0</v>
      </c>
      <c r="AL215" s="11" t="s">
        <v>659</v>
      </c>
      <c r="AM215" s="1">
        <v>445232</v>
      </c>
      <c r="AN215" s="1">
        <v>4</v>
      </c>
      <c r="AX215"/>
      <c r="AY215"/>
    </row>
    <row r="216" spans="1:51" x14ac:dyDescent="0.25">
      <c r="A216" t="s">
        <v>352</v>
      </c>
      <c r="B216" t="s">
        <v>170</v>
      </c>
      <c r="C216" t="s">
        <v>532</v>
      </c>
      <c r="D216" t="s">
        <v>371</v>
      </c>
      <c r="E216" s="4">
        <v>38.521739130434781</v>
      </c>
      <c r="F216" s="4">
        <v>189.4346739130435</v>
      </c>
      <c r="G216" s="4">
        <v>0.31521739130434778</v>
      </c>
      <c r="H216" s="11">
        <v>1.6639899380249813E-3</v>
      </c>
      <c r="I216" s="4">
        <v>164.06043478260872</v>
      </c>
      <c r="J216" s="4">
        <v>8.6956521739130432E-2</v>
      </c>
      <c r="K216" s="11">
        <v>5.3002737591396583E-4</v>
      </c>
      <c r="L216" s="4">
        <v>77.684782608695684</v>
      </c>
      <c r="M216" s="4">
        <v>8.6956521739130432E-2</v>
      </c>
      <c r="N216" s="11">
        <v>1.1193507765496007E-3</v>
      </c>
      <c r="O216" s="4">
        <v>55.641304347826114</v>
      </c>
      <c r="P216" s="4">
        <v>8.6956521739130432E-2</v>
      </c>
      <c r="Q216" s="9">
        <v>1.5628052353975378E-3</v>
      </c>
      <c r="R216" s="4">
        <v>16.304347826086957</v>
      </c>
      <c r="S216" s="4">
        <v>0</v>
      </c>
      <c r="T216" s="11">
        <v>0</v>
      </c>
      <c r="U216" s="4">
        <v>5.7391304347826084</v>
      </c>
      <c r="V216" s="4">
        <v>0</v>
      </c>
      <c r="W216" s="11">
        <v>0</v>
      </c>
      <c r="X216" s="4">
        <v>45.847826086956502</v>
      </c>
      <c r="Y216" s="4">
        <v>0</v>
      </c>
      <c r="Z216" s="11">
        <v>0</v>
      </c>
      <c r="AA216" s="4">
        <v>3.3307608695652173</v>
      </c>
      <c r="AB216" s="4">
        <v>0.22826086956521738</v>
      </c>
      <c r="AC216" s="11">
        <v>6.8531149038932218E-2</v>
      </c>
      <c r="AD216" s="4">
        <v>57.000760869565212</v>
      </c>
      <c r="AE216" s="4">
        <v>0</v>
      </c>
      <c r="AF216" s="11">
        <v>0</v>
      </c>
      <c r="AG216" s="4">
        <v>5.570543478260868</v>
      </c>
      <c r="AH216" s="4">
        <v>0</v>
      </c>
      <c r="AI216" s="11">
        <v>0</v>
      </c>
      <c r="AJ216" s="4">
        <v>0</v>
      </c>
      <c r="AK216" s="4">
        <v>0</v>
      </c>
      <c r="AL216" s="11" t="s">
        <v>659</v>
      </c>
      <c r="AM216" s="1">
        <v>445356</v>
      </c>
      <c r="AN216" s="1">
        <v>4</v>
      </c>
      <c r="AX216"/>
      <c r="AY216"/>
    </row>
    <row r="217" spans="1:51" x14ac:dyDescent="0.25">
      <c r="A217" t="s">
        <v>352</v>
      </c>
      <c r="B217" t="s">
        <v>58</v>
      </c>
      <c r="C217" t="s">
        <v>503</v>
      </c>
      <c r="D217" t="s">
        <v>413</v>
      </c>
      <c r="E217" s="4">
        <v>239.64130434782609</v>
      </c>
      <c r="F217" s="4">
        <v>830.92271739130445</v>
      </c>
      <c r="G217" s="4">
        <v>96.669673913043482</v>
      </c>
      <c r="H217" s="11">
        <v>0.11634015040115826</v>
      </c>
      <c r="I217" s="4">
        <v>773.94304347826096</v>
      </c>
      <c r="J217" s="4">
        <v>96.669673913043482</v>
      </c>
      <c r="K217" s="11">
        <v>0.12490541097002418</v>
      </c>
      <c r="L217" s="4">
        <v>98.135434782608684</v>
      </c>
      <c r="M217" s="4">
        <v>6.6195652173913047</v>
      </c>
      <c r="N217" s="11">
        <v>6.745336413962072E-2</v>
      </c>
      <c r="O217" s="4">
        <v>81.174782608695651</v>
      </c>
      <c r="P217" s="4">
        <v>6.6195652173913047</v>
      </c>
      <c r="Q217" s="9">
        <v>8.1547064305684994E-2</v>
      </c>
      <c r="R217" s="4">
        <v>12.080217391304348</v>
      </c>
      <c r="S217" s="4">
        <v>0</v>
      </c>
      <c r="T217" s="11">
        <v>0</v>
      </c>
      <c r="U217" s="4">
        <v>4.8804347826086953</v>
      </c>
      <c r="V217" s="4">
        <v>0</v>
      </c>
      <c r="W217" s="11">
        <v>0</v>
      </c>
      <c r="X217" s="4">
        <v>240.95652173913044</v>
      </c>
      <c r="Y217" s="4">
        <v>23.836956521739129</v>
      </c>
      <c r="Z217" s="11">
        <v>9.8926380368098157E-2</v>
      </c>
      <c r="AA217" s="4">
        <v>40.019021739130437</v>
      </c>
      <c r="AB217" s="4">
        <v>0</v>
      </c>
      <c r="AC217" s="11">
        <v>0</v>
      </c>
      <c r="AD217" s="4">
        <v>451.81173913043489</v>
      </c>
      <c r="AE217" s="4">
        <v>66.213152173913045</v>
      </c>
      <c r="AF217" s="11">
        <v>0.14655031385715672</v>
      </c>
      <c r="AG217" s="4">
        <v>0</v>
      </c>
      <c r="AH217" s="4">
        <v>0</v>
      </c>
      <c r="AI217" s="11" t="s">
        <v>659</v>
      </c>
      <c r="AJ217" s="4">
        <v>0</v>
      </c>
      <c r="AK217" s="4">
        <v>0</v>
      </c>
      <c r="AL217" s="11" t="s">
        <v>659</v>
      </c>
      <c r="AM217" s="1">
        <v>445154</v>
      </c>
      <c r="AN217" s="1">
        <v>4</v>
      </c>
      <c r="AX217"/>
      <c r="AY217"/>
    </row>
    <row r="218" spans="1:51" x14ac:dyDescent="0.25">
      <c r="A218" t="s">
        <v>352</v>
      </c>
      <c r="B218" t="s">
        <v>80</v>
      </c>
      <c r="C218" t="s">
        <v>527</v>
      </c>
      <c r="D218" t="s">
        <v>374</v>
      </c>
      <c r="E218" s="4">
        <v>138.19565217391303</v>
      </c>
      <c r="F218" s="4">
        <v>476.174347826087</v>
      </c>
      <c r="G218" s="4">
        <v>98.609239130434773</v>
      </c>
      <c r="H218" s="11">
        <v>0.20708641610078876</v>
      </c>
      <c r="I218" s="4">
        <v>441.55978260869568</v>
      </c>
      <c r="J218" s="4">
        <v>98.609239130434773</v>
      </c>
      <c r="K218" s="11">
        <v>0.22332024567060935</v>
      </c>
      <c r="L218" s="4">
        <v>61.279673913043467</v>
      </c>
      <c r="M218" s="4">
        <v>8.9673913043478257E-2</v>
      </c>
      <c r="N218" s="11">
        <v>1.4633549318608732E-3</v>
      </c>
      <c r="O218" s="4">
        <v>32.809565217391302</v>
      </c>
      <c r="P218" s="4">
        <v>8.9673913043478257E-2</v>
      </c>
      <c r="Q218" s="9">
        <v>2.7331637115369325E-3</v>
      </c>
      <c r="R218" s="4">
        <v>23.33967391304347</v>
      </c>
      <c r="S218" s="4">
        <v>0</v>
      </c>
      <c r="T218" s="11">
        <v>0</v>
      </c>
      <c r="U218" s="4">
        <v>5.1304347826086953</v>
      </c>
      <c r="V218" s="4">
        <v>0</v>
      </c>
      <c r="W218" s="11">
        <v>0</v>
      </c>
      <c r="X218" s="4">
        <v>175.83728260869563</v>
      </c>
      <c r="Y218" s="4">
        <v>2.6630434782608696</v>
      </c>
      <c r="Z218" s="11">
        <v>1.5144930806211031E-2</v>
      </c>
      <c r="AA218" s="4">
        <v>6.1444565217391327</v>
      </c>
      <c r="AB218" s="4">
        <v>0</v>
      </c>
      <c r="AC218" s="11">
        <v>0</v>
      </c>
      <c r="AD218" s="4">
        <v>232.91293478260874</v>
      </c>
      <c r="AE218" s="4">
        <v>95.856521739130429</v>
      </c>
      <c r="AF218" s="11">
        <v>0.41155516686352744</v>
      </c>
      <c r="AG218" s="4">
        <v>0</v>
      </c>
      <c r="AH218" s="4">
        <v>0</v>
      </c>
      <c r="AI218" s="11" t="s">
        <v>659</v>
      </c>
      <c r="AJ218" s="4">
        <v>0</v>
      </c>
      <c r="AK218" s="4">
        <v>0</v>
      </c>
      <c r="AL218" s="11" t="s">
        <v>659</v>
      </c>
      <c r="AM218" s="1">
        <v>445197</v>
      </c>
      <c r="AN218" s="1">
        <v>4</v>
      </c>
      <c r="AX218"/>
      <c r="AY218"/>
    </row>
    <row r="219" spans="1:51" x14ac:dyDescent="0.25">
      <c r="A219" t="s">
        <v>352</v>
      </c>
      <c r="B219" t="s">
        <v>132</v>
      </c>
      <c r="C219" t="s">
        <v>506</v>
      </c>
      <c r="D219" t="s">
        <v>374</v>
      </c>
      <c r="E219" s="4">
        <v>54.728260869565219</v>
      </c>
      <c r="F219" s="4">
        <v>221.73380434782604</v>
      </c>
      <c r="G219" s="4">
        <v>0</v>
      </c>
      <c r="H219" s="11">
        <v>0</v>
      </c>
      <c r="I219" s="4">
        <v>192.00521739130431</v>
      </c>
      <c r="J219" s="4">
        <v>0</v>
      </c>
      <c r="K219" s="11">
        <v>0</v>
      </c>
      <c r="L219" s="4">
        <v>24.40195652173913</v>
      </c>
      <c r="M219" s="4">
        <v>0</v>
      </c>
      <c r="N219" s="11">
        <v>0</v>
      </c>
      <c r="O219" s="4">
        <v>11.86304347826087</v>
      </c>
      <c r="P219" s="4">
        <v>0</v>
      </c>
      <c r="Q219" s="9">
        <v>0</v>
      </c>
      <c r="R219" s="4">
        <v>7.3215217391304348</v>
      </c>
      <c r="S219" s="4">
        <v>0</v>
      </c>
      <c r="T219" s="11">
        <v>0</v>
      </c>
      <c r="U219" s="4">
        <v>5.2173913043478262</v>
      </c>
      <c r="V219" s="4">
        <v>0</v>
      </c>
      <c r="W219" s="11">
        <v>0</v>
      </c>
      <c r="X219" s="4">
        <v>55.949021739130437</v>
      </c>
      <c r="Y219" s="4">
        <v>0</v>
      </c>
      <c r="Z219" s="11">
        <v>0</v>
      </c>
      <c r="AA219" s="4">
        <v>17.189673913043482</v>
      </c>
      <c r="AB219" s="4">
        <v>0</v>
      </c>
      <c r="AC219" s="11">
        <v>0</v>
      </c>
      <c r="AD219" s="4">
        <v>124.19315217391301</v>
      </c>
      <c r="AE219" s="4">
        <v>0</v>
      </c>
      <c r="AF219" s="11">
        <v>0</v>
      </c>
      <c r="AG219" s="4">
        <v>0</v>
      </c>
      <c r="AH219" s="4">
        <v>0</v>
      </c>
      <c r="AI219" s="11" t="s">
        <v>659</v>
      </c>
      <c r="AJ219" s="4">
        <v>0</v>
      </c>
      <c r="AK219" s="4">
        <v>0</v>
      </c>
      <c r="AL219" s="11" t="s">
        <v>659</v>
      </c>
      <c r="AM219" s="1">
        <v>445283</v>
      </c>
      <c r="AN219" s="1">
        <v>4</v>
      </c>
      <c r="AX219"/>
      <c r="AY219"/>
    </row>
    <row r="220" spans="1:51" x14ac:dyDescent="0.25">
      <c r="A220" t="s">
        <v>352</v>
      </c>
      <c r="B220" t="s">
        <v>134</v>
      </c>
      <c r="C220" t="s">
        <v>571</v>
      </c>
      <c r="D220" t="s">
        <v>394</v>
      </c>
      <c r="E220" s="4">
        <v>55.608695652173914</v>
      </c>
      <c r="F220" s="4">
        <v>187.73771739130439</v>
      </c>
      <c r="G220" s="4">
        <v>0</v>
      </c>
      <c r="H220" s="11">
        <v>0</v>
      </c>
      <c r="I220" s="4">
        <v>171.76815217391308</v>
      </c>
      <c r="J220" s="4">
        <v>0</v>
      </c>
      <c r="K220" s="11">
        <v>0</v>
      </c>
      <c r="L220" s="4">
        <v>25.899456521739129</v>
      </c>
      <c r="M220" s="4">
        <v>0</v>
      </c>
      <c r="N220" s="11">
        <v>0</v>
      </c>
      <c r="O220" s="4">
        <v>15.63663043478261</v>
      </c>
      <c r="P220" s="4">
        <v>0</v>
      </c>
      <c r="Q220" s="9">
        <v>0</v>
      </c>
      <c r="R220" s="4">
        <v>4.9584782608695628</v>
      </c>
      <c r="S220" s="4">
        <v>0</v>
      </c>
      <c r="T220" s="11">
        <v>0</v>
      </c>
      <c r="U220" s="4">
        <v>5.3043478260869561</v>
      </c>
      <c r="V220" s="4">
        <v>0</v>
      </c>
      <c r="W220" s="11">
        <v>0</v>
      </c>
      <c r="X220" s="4">
        <v>52.196847826086952</v>
      </c>
      <c r="Y220" s="4">
        <v>0</v>
      </c>
      <c r="Z220" s="11">
        <v>0</v>
      </c>
      <c r="AA220" s="4">
        <v>5.7067391304347828</v>
      </c>
      <c r="AB220" s="4">
        <v>0</v>
      </c>
      <c r="AC220" s="11">
        <v>0</v>
      </c>
      <c r="AD220" s="4">
        <v>85.628260869565253</v>
      </c>
      <c r="AE220" s="4">
        <v>0</v>
      </c>
      <c r="AF220" s="11">
        <v>0</v>
      </c>
      <c r="AG220" s="4">
        <v>18.306413043478262</v>
      </c>
      <c r="AH220" s="4">
        <v>0</v>
      </c>
      <c r="AI220" s="11">
        <v>0</v>
      </c>
      <c r="AJ220" s="4">
        <v>0</v>
      </c>
      <c r="AK220" s="4">
        <v>0</v>
      </c>
      <c r="AL220" s="11" t="s">
        <v>659</v>
      </c>
      <c r="AM220" s="1">
        <v>445285</v>
      </c>
      <c r="AN220" s="1">
        <v>4</v>
      </c>
      <c r="AX220"/>
      <c r="AY220"/>
    </row>
    <row r="221" spans="1:51" x14ac:dyDescent="0.25">
      <c r="A221" t="s">
        <v>352</v>
      </c>
      <c r="B221" t="s">
        <v>291</v>
      </c>
      <c r="C221" t="s">
        <v>527</v>
      </c>
      <c r="D221" t="s">
        <v>374</v>
      </c>
      <c r="E221" s="4">
        <v>18.456521739130434</v>
      </c>
      <c r="F221" s="4">
        <v>89.037065217391302</v>
      </c>
      <c r="G221" s="4">
        <v>0</v>
      </c>
      <c r="H221" s="11">
        <v>0</v>
      </c>
      <c r="I221" s="4">
        <v>84.689239130434771</v>
      </c>
      <c r="J221" s="4">
        <v>0</v>
      </c>
      <c r="K221" s="11">
        <v>0</v>
      </c>
      <c r="L221" s="4">
        <v>30.701304347826088</v>
      </c>
      <c r="M221" s="4">
        <v>0</v>
      </c>
      <c r="N221" s="11">
        <v>0</v>
      </c>
      <c r="O221" s="4">
        <v>26.353478260869565</v>
      </c>
      <c r="P221" s="4">
        <v>0</v>
      </c>
      <c r="Q221" s="9">
        <v>0</v>
      </c>
      <c r="R221" s="4">
        <v>0</v>
      </c>
      <c r="S221" s="4">
        <v>0</v>
      </c>
      <c r="T221" s="11" t="s">
        <v>659</v>
      </c>
      <c r="U221" s="4">
        <v>4.3478260869565215</v>
      </c>
      <c r="V221" s="4">
        <v>0</v>
      </c>
      <c r="W221" s="11">
        <v>0</v>
      </c>
      <c r="X221" s="4">
        <v>24.03554347826087</v>
      </c>
      <c r="Y221" s="4">
        <v>0</v>
      </c>
      <c r="Z221" s="11">
        <v>0</v>
      </c>
      <c r="AA221" s="4">
        <v>0</v>
      </c>
      <c r="AB221" s="4">
        <v>0</v>
      </c>
      <c r="AC221" s="11" t="s">
        <v>659</v>
      </c>
      <c r="AD221" s="4">
        <v>34.300217391304344</v>
      </c>
      <c r="AE221" s="4">
        <v>0</v>
      </c>
      <c r="AF221" s="11">
        <v>0</v>
      </c>
      <c r="AG221" s="4">
        <v>0</v>
      </c>
      <c r="AH221" s="4">
        <v>0</v>
      </c>
      <c r="AI221" s="11" t="s">
        <v>659</v>
      </c>
      <c r="AJ221" s="4">
        <v>0</v>
      </c>
      <c r="AK221" s="4">
        <v>0</v>
      </c>
      <c r="AL221" s="11" t="s">
        <v>659</v>
      </c>
      <c r="AM221" s="1">
        <v>445521</v>
      </c>
      <c r="AN221" s="1">
        <v>4</v>
      </c>
      <c r="AX221"/>
      <c r="AY221"/>
    </row>
    <row r="222" spans="1:51" x14ac:dyDescent="0.25">
      <c r="A222" t="s">
        <v>352</v>
      </c>
      <c r="B222" t="s">
        <v>94</v>
      </c>
      <c r="C222" t="s">
        <v>558</v>
      </c>
      <c r="D222" t="s">
        <v>437</v>
      </c>
      <c r="E222" s="4">
        <v>49.184782608695649</v>
      </c>
      <c r="F222" s="4">
        <v>144.96119565217387</v>
      </c>
      <c r="G222" s="4">
        <v>0</v>
      </c>
      <c r="H222" s="11">
        <v>0</v>
      </c>
      <c r="I222" s="4">
        <v>130.18891304347821</v>
      </c>
      <c r="J222" s="4">
        <v>0</v>
      </c>
      <c r="K222" s="11">
        <v>0</v>
      </c>
      <c r="L222" s="4">
        <v>26.863369565217386</v>
      </c>
      <c r="M222" s="4">
        <v>0</v>
      </c>
      <c r="N222" s="11">
        <v>0</v>
      </c>
      <c r="O222" s="4">
        <v>21.385108695652168</v>
      </c>
      <c r="P222" s="4">
        <v>0</v>
      </c>
      <c r="Q222" s="9">
        <v>0</v>
      </c>
      <c r="R222" s="4">
        <v>0</v>
      </c>
      <c r="S222" s="4">
        <v>0</v>
      </c>
      <c r="T222" s="11" t="s">
        <v>659</v>
      </c>
      <c r="U222" s="4">
        <v>5.4782608695652177</v>
      </c>
      <c r="V222" s="4">
        <v>0</v>
      </c>
      <c r="W222" s="11">
        <v>0</v>
      </c>
      <c r="X222" s="4">
        <v>50.756413043478261</v>
      </c>
      <c r="Y222" s="4">
        <v>0</v>
      </c>
      <c r="Z222" s="11">
        <v>0</v>
      </c>
      <c r="AA222" s="4">
        <v>9.2940217391304376</v>
      </c>
      <c r="AB222" s="4">
        <v>0</v>
      </c>
      <c r="AC222" s="11">
        <v>0</v>
      </c>
      <c r="AD222" s="4">
        <v>57.551521739130401</v>
      </c>
      <c r="AE222" s="4">
        <v>0</v>
      </c>
      <c r="AF222" s="11">
        <v>0</v>
      </c>
      <c r="AG222" s="4">
        <v>0.49586956521739134</v>
      </c>
      <c r="AH222" s="4">
        <v>0</v>
      </c>
      <c r="AI222" s="11">
        <v>0</v>
      </c>
      <c r="AJ222" s="4">
        <v>0</v>
      </c>
      <c r="AK222" s="4">
        <v>0</v>
      </c>
      <c r="AL222" s="11" t="s">
        <v>659</v>
      </c>
      <c r="AM222" s="1">
        <v>445223</v>
      </c>
      <c r="AN222" s="1">
        <v>4</v>
      </c>
      <c r="AX222"/>
      <c r="AY222"/>
    </row>
    <row r="223" spans="1:51" x14ac:dyDescent="0.25">
      <c r="A223" t="s">
        <v>352</v>
      </c>
      <c r="B223" t="s">
        <v>144</v>
      </c>
      <c r="C223" t="s">
        <v>574</v>
      </c>
      <c r="D223" t="s">
        <v>445</v>
      </c>
      <c r="E223" s="4">
        <v>75.826086956521735</v>
      </c>
      <c r="F223" s="4">
        <v>263.46260869565214</v>
      </c>
      <c r="G223" s="4">
        <v>0</v>
      </c>
      <c r="H223" s="11">
        <v>0</v>
      </c>
      <c r="I223" s="4">
        <v>236.59478260869562</v>
      </c>
      <c r="J223" s="4">
        <v>0</v>
      </c>
      <c r="K223" s="11">
        <v>0</v>
      </c>
      <c r="L223" s="4">
        <v>36.700108695652183</v>
      </c>
      <c r="M223" s="4">
        <v>0</v>
      </c>
      <c r="N223" s="11">
        <v>0</v>
      </c>
      <c r="O223" s="4">
        <v>13.370326086956531</v>
      </c>
      <c r="P223" s="4">
        <v>0</v>
      </c>
      <c r="Q223" s="9">
        <v>0</v>
      </c>
      <c r="R223" s="4">
        <v>18.525434782608698</v>
      </c>
      <c r="S223" s="4">
        <v>0</v>
      </c>
      <c r="T223" s="11">
        <v>0</v>
      </c>
      <c r="U223" s="4">
        <v>4.8043478260869561</v>
      </c>
      <c r="V223" s="4">
        <v>0</v>
      </c>
      <c r="W223" s="11">
        <v>0</v>
      </c>
      <c r="X223" s="4">
        <v>65.898586956521726</v>
      </c>
      <c r="Y223" s="4">
        <v>0</v>
      </c>
      <c r="Z223" s="11">
        <v>0</v>
      </c>
      <c r="AA223" s="4">
        <v>3.5380434782608701</v>
      </c>
      <c r="AB223" s="4">
        <v>0</v>
      </c>
      <c r="AC223" s="11">
        <v>0</v>
      </c>
      <c r="AD223" s="4">
        <v>156.09815217391304</v>
      </c>
      <c r="AE223" s="4">
        <v>0</v>
      </c>
      <c r="AF223" s="11">
        <v>0</v>
      </c>
      <c r="AG223" s="4">
        <v>1.2277173913043478</v>
      </c>
      <c r="AH223" s="4">
        <v>0</v>
      </c>
      <c r="AI223" s="11">
        <v>0</v>
      </c>
      <c r="AJ223" s="4">
        <v>0</v>
      </c>
      <c r="AK223" s="4">
        <v>0</v>
      </c>
      <c r="AL223" s="11" t="s">
        <v>659</v>
      </c>
      <c r="AM223" s="1">
        <v>445300</v>
      </c>
      <c r="AN223" s="1">
        <v>4</v>
      </c>
      <c r="AX223"/>
      <c r="AY223"/>
    </row>
    <row r="224" spans="1:51" x14ac:dyDescent="0.25">
      <c r="A224" t="s">
        <v>352</v>
      </c>
      <c r="B224" t="s">
        <v>268</v>
      </c>
      <c r="C224" t="s">
        <v>529</v>
      </c>
      <c r="D224" t="s">
        <v>363</v>
      </c>
      <c r="E224" s="4">
        <v>38.869565217391305</v>
      </c>
      <c r="F224" s="4">
        <v>130.13913043478263</v>
      </c>
      <c r="G224" s="4">
        <v>9.2391304347826081E-2</v>
      </c>
      <c r="H224" s="11">
        <v>7.0994253641587578E-4</v>
      </c>
      <c r="I224" s="4">
        <v>117.27391304347827</v>
      </c>
      <c r="J224" s="4">
        <v>0</v>
      </c>
      <c r="K224" s="11">
        <v>0</v>
      </c>
      <c r="L224" s="4">
        <v>20.701739130434785</v>
      </c>
      <c r="M224" s="4">
        <v>0</v>
      </c>
      <c r="N224" s="11">
        <v>0</v>
      </c>
      <c r="O224" s="4">
        <v>8.1120652173913044</v>
      </c>
      <c r="P224" s="4">
        <v>0</v>
      </c>
      <c r="Q224" s="9">
        <v>0</v>
      </c>
      <c r="R224" s="4">
        <v>8.1548913043478262</v>
      </c>
      <c r="S224" s="4">
        <v>0</v>
      </c>
      <c r="T224" s="11">
        <v>0</v>
      </c>
      <c r="U224" s="4">
        <v>4.4347826086956523</v>
      </c>
      <c r="V224" s="4">
        <v>0</v>
      </c>
      <c r="W224" s="11">
        <v>0</v>
      </c>
      <c r="X224" s="4">
        <v>40.162499999999994</v>
      </c>
      <c r="Y224" s="4">
        <v>0</v>
      </c>
      <c r="Z224" s="11">
        <v>0</v>
      </c>
      <c r="AA224" s="4">
        <v>0.27554347826086956</v>
      </c>
      <c r="AB224" s="4">
        <v>9.2391304347826081E-2</v>
      </c>
      <c r="AC224" s="11">
        <v>0.33530571992110453</v>
      </c>
      <c r="AD224" s="4">
        <v>68.999347826086975</v>
      </c>
      <c r="AE224" s="4">
        <v>0</v>
      </c>
      <c r="AF224" s="11">
        <v>0</v>
      </c>
      <c r="AG224" s="4">
        <v>0</v>
      </c>
      <c r="AH224" s="4">
        <v>0</v>
      </c>
      <c r="AI224" s="11" t="s">
        <v>659</v>
      </c>
      <c r="AJ224" s="4">
        <v>0</v>
      </c>
      <c r="AK224" s="4">
        <v>0</v>
      </c>
      <c r="AL224" s="11" t="s">
        <v>659</v>
      </c>
      <c r="AM224" s="1">
        <v>445492</v>
      </c>
      <c r="AN224" s="1">
        <v>4</v>
      </c>
      <c r="AX224"/>
      <c r="AY224"/>
    </row>
    <row r="225" spans="1:51" x14ac:dyDescent="0.25">
      <c r="A225" t="s">
        <v>352</v>
      </c>
      <c r="B225" t="s">
        <v>113</v>
      </c>
      <c r="C225" t="s">
        <v>564</v>
      </c>
      <c r="D225" t="s">
        <v>443</v>
      </c>
      <c r="E225" s="4">
        <v>109.71739130434783</v>
      </c>
      <c r="F225" s="4">
        <v>362.2854347826086</v>
      </c>
      <c r="G225" s="4">
        <v>0</v>
      </c>
      <c r="H225" s="11">
        <v>0</v>
      </c>
      <c r="I225" s="4">
        <v>327.08347826086947</v>
      </c>
      <c r="J225" s="4">
        <v>0</v>
      </c>
      <c r="K225" s="11">
        <v>0</v>
      </c>
      <c r="L225" s="4">
        <v>49.550543478260863</v>
      </c>
      <c r="M225" s="4">
        <v>0</v>
      </c>
      <c r="N225" s="11">
        <v>0</v>
      </c>
      <c r="O225" s="4">
        <v>27.371521739130433</v>
      </c>
      <c r="P225" s="4">
        <v>0</v>
      </c>
      <c r="Q225" s="9">
        <v>0</v>
      </c>
      <c r="R225" s="4">
        <v>16.439891304347825</v>
      </c>
      <c r="S225" s="4">
        <v>0</v>
      </c>
      <c r="T225" s="11">
        <v>0</v>
      </c>
      <c r="U225" s="4">
        <v>5.7391304347826084</v>
      </c>
      <c r="V225" s="4">
        <v>0</v>
      </c>
      <c r="W225" s="11">
        <v>0</v>
      </c>
      <c r="X225" s="4">
        <v>106.1715217391304</v>
      </c>
      <c r="Y225" s="4">
        <v>0</v>
      </c>
      <c r="Z225" s="11">
        <v>0</v>
      </c>
      <c r="AA225" s="4">
        <v>13.022934782608703</v>
      </c>
      <c r="AB225" s="4">
        <v>0</v>
      </c>
      <c r="AC225" s="11">
        <v>0</v>
      </c>
      <c r="AD225" s="4">
        <v>193.54043478260863</v>
      </c>
      <c r="AE225" s="4">
        <v>0</v>
      </c>
      <c r="AF225" s="11">
        <v>0</v>
      </c>
      <c r="AG225" s="4">
        <v>0</v>
      </c>
      <c r="AH225" s="4">
        <v>0</v>
      </c>
      <c r="AI225" s="11" t="s">
        <v>659</v>
      </c>
      <c r="AJ225" s="4">
        <v>0</v>
      </c>
      <c r="AK225" s="4">
        <v>0</v>
      </c>
      <c r="AL225" s="11" t="s">
        <v>659</v>
      </c>
      <c r="AM225" s="1">
        <v>445253</v>
      </c>
      <c r="AN225" s="1">
        <v>4</v>
      </c>
      <c r="AX225"/>
      <c r="AY225"/>
    </row>
    <row r="226" spans="1:51" x14ac:dyDescent="0.25">
      <c r="A226" t="s">
        <v>352</v>
      </c>
      <c r="B226" t="s">
        <v>260</v>
      </c>
      <c r="C226" t="s">
        <v>498</v>
      </c>
      <c r="D226" t="s">
        <v>402</v>
      </c>
      <c r="E226" s="4">
        <v>101.79347826086956</v>
      </c>
      <c r="F226" s="4">
        <v>410.69021739130437</v>
      </c>
      <c r="G226" s="4">
        <v>8.203804347826086</v>
      </c>
      <c r="H226" s="11">
        <v>1.9975650747019198E-2</v>
      </c>
      <c r="I226" s="4">
        <v>376.69293478260869</v>
      </c>
      <c r="J226" s="4">
        <v>8.203804347826086</v>
      </c>
      <c r="K226" s="11">
        <v>2.1778492746513924E-2</v>
      </c>
      <c r="L226" s="4">
        <v>89.429347826086968</v>
      </c>
      <c r="M226" s="4">
        <v>0</v>
      </c>
      <c r="N226" s="11">
        <v>0</v>
      </c>
      <c r="O226" s="4">
        <v>60.372282608695649</v>
      </c>
      <c r="P226" s="4">
        <v>0</v>
      </c>
      <c r="Q226" s="9">
        <v>0</v>
      </c>
      <c r="R226" s="4">
        <v>24.1875</v>
      </c>
      <c r="S226" s="4">
        <v>0</v>
      </c>
      <c r="T226" s="11">
        <v>0</v>
      </c>
      <c r="U226" s="4">
        <v>4.8695652173913047</v>
      </c>
      <c r="V226" s="4">
        <v>0</v>
      </c>
      <c r="W226" s="11">
        <v>0</v>
      </c>
      <c r="X226" s="4">
        <v>114.01358695652173</v>
      </c>
      <c r="Y226" s="4">
        <v>6.5489130434782608</v>
      </c>
      <c r="Z226" s="11">
        <v>5.7439759754033891E-2</v>
      </c>
      <c r="AA226" s="4">
        <v>4.9402173913043477</v>
      </c>
      <c r="AB226" s="4">
        <v>0</v>
      </c>
      <c r="AC226" s="11">
        <v>0</v>
      </c>
      <c r="AD226" s="4">
        <v>202.30706521739131</v>
      </c>
      <c r="AE226" s="4">
        <v>1.6548913043478262</v>
      </c>
      <c r="AF226" s="11">
        <v>8.1800964418595277E-3</v>
      </c>
      <c r="AG226" s="4">
        <v>0</v>
      </c>
      <c r="AH226" s="4">
        <v>0</v>
      </c>
      <c r="AI226" s="11" t="s">
        <v>659</v>
      </c>
      <c r="AJ226" s="4">
        <v>0</v>
      </c>
      <c r="AK226" s="4">
        <v>0</v>
      </c>
      <c r="AL226" s="11" t="s">
        <v>659</v>
      </c>
      <c r="AM226" s="1">
        <v>445484</v>
      </c>
      <c r="AN226" s="1">
        <v>4</v>
      </c>
      <c r="AX226"/>
      <c r="AY226"/>
    </row>
    <row r="227" spans="1:51" x14ac:dyDescent="0.25">
      <c r="A227" t="s">
        <v>352</v>
      </c>
      <c r="B227" t="s">
        <v>45</v>
      </c>
      <c r="C227" t="s">
        <v>552</v>
      </c>
      <c r="D227" t="s">
        <v>391</v>
      </c>
      <c r="E227" s="4">
        <v>60.989130434782609</v>
      </c>
      <c r="F227" s="4">
        <v>249.50815217391312</v>
      </c>
      <c r="G227" s="4">
        <v>1.3097826086956521</v>
      </c>
      <c r="H227" s="11">
        <v>5.2494581731449899E-3</v>
      </c>
      <c r="I227" s="4">
        <v>216.25913043478266</v>
      </c>
      <c r="J227" s="4">
        <v>1.3097826086956521</v>
      </c>
      <c r="K227" s="11">
        <v>6.0565424732004257E-3</v>
      </c>
      <c r="L227" s="4">
        <v>49.586521739130447</v>
      </c>
      <c r="M227" s="4">
        <v>0.91304347826086951</v>
      </c>
      <c r="N227" s="11">
        <v>1.8413138212522683E-2</v>
      </c>
      <c r="O227" s="4">
        <v>27.174456521739142</v>
      </c>
      <c r="P227" s="4">
        <v>0.91304347826086951</v>
      </c>
      <c r="Q227" s="9">
        <v>3.3599328013439712E-2</v>
      </c>
      <c r="R227" s="4">
        <v>16.482717391304352</v>
      </c>
      <c r="S227" s="4">
        <v>0</v>
      </c>
      <c r="T227" s="11">
        <v>0</v>
      </c>
      <c r="U227" s="4">
        <v>5.9293478260869561</v>
      </c>
      <c r="V227" s="4">
        <v>0</v>
      </c>
      <c r="W227" s="11">
        <v>0</v>
      </c>
      <c r="X227" s="4">
        <v>62.581521739130437</v>
      </c>
      <c r="Y227" s="4">
        <v>0.39673913043478259</v>
      </c>
      <c r="Z227" s="11">
        <v>6.339557099435518E-3</v>
      </c>
      <c r="AA227" s="4">
        <v>10.836956521739131</v>
      </c>
      <c r="AB227" s="4">
        <v>0</v>
      </c>
      <c r="AC227" s="11">
        <v>0</v>
      </c>
      <c r="AD227" s="4">
        <v>126.50315217391309</v>
      </c>
      <c r="AE227" s="4">
        <v>0</v>
      </c>
      <c r="AF227" s="11">
        <v>0</v>
      </c>
      <c r="AG227" s="4">
        <v>0</v>
      </c>
      <c r="AH227" s="4">
        <v>0</v>
      </c>
      <c r="AI227" s="11" t="s">
        <v>659</v>
      </c>
      <c r="AJ227" s="4">
        <v>0</v>
      </c>
      <c r="AK227" s="4">
        <v>0</v>
      </c>
      <c r="AL227" s="11" t="s">
        <v>659</v>
      </c>
      <c r="AM227" s="1">
        <v>445132</v>
      </c>
      <c r="AN227" s="1">
        <v>4</v>
      </c>
      <c r="AX227"/>
      <c r="AY227"/>
    </row>
    <row r="228" spans="1:51" x14ac:dyDescent="0.25">
      <c r="A228" t="s">
        <v>352</v>
      </c>
      <c r="B228" t="s">
        <v>25</v>
      </c>
      <c r="C228" t="s">
        <v>498</v>
      </c>
      <c r="D228" t="s">
        <v>402</v>
      </c>
      <c r="E228" s="4">
        <v>105.02173913043478</v>
      </c>
      <c r="F228" s="4">
        <v>468.9989130434783</v>
      </c>
      <c r="G228" s="4">
        <v>3.4586956521739136</v>
      </c>
      <c r="H228" s="11">
        <v>7.374634686740259E-3</v>
      </c>
      <c r="I228" s="4">
        <v>451.72282608695656</v>
      </c>
      <c r="J228" s="4">
        <v>3.4586956521739136</v>
      </c>
      <c r="K228" s="11">
        <v>7.6566767327983449E-3</v>
      </c>
      <c r="L228" s="4">
        <v>65.332065217391303</v>
      </c>
      <c r="M228" s="4">
        <v>0</v>
      </c>
      <c r="N228" s="11">
        <v>0</v>
      </c>
      <c r="O228" s="4">
        <v>48.055978260869573</v>
      </c>
      <c r="P228" s="4">
        <v>0</v>
      </c>
      <c r="Q228" s="9">
        <v>0</v>
      </c>
      <c r="R228" s="4">
        <v>12.928260869565216</v>
      </c>
      <c r="S228" s="4">
        <v>0</v>
      </c>
      <c r="T228" s="11">
        <v>0</v>
      </c>
      <c r="U228" s="4">
        <v>4.3478260869565215</v>
      </c>
      <c r="V228" s="4">
        <v>0</v>
      </c>
      <c r="W228" s="11">
        <v>0</v>
      </c>
      <c r="X228" s="4">
        <v>113.34717391304348</v>
      </c>
      <c r="Y228" s="4">
        <v>0</v>
      </c>
      <c r="Z228" s="11">
        <v>0</v>
      </c>
      <c r="AA228" s="4">
        <v>0</v>
      </c>
      <c r="AB228" s="4">
        <v>0</v>
      </c>
      <c r="AC228" s="11" t="s">
        <v>659</v>
      </c>
      <c r="AD228" s="4">
        <v>272.73978260869569</v>
      </c>
      <c r="AE228" s="4">
        <v>3.4586956521739136</v>
      </c>
      <c r="AF228" s="11">
        <v>1.2681302372144813E-2</v>
      </c>
      <c r="AG228" s="4">
        <v>17.579891304347822</v>
      </c>
      <c r="AH228" s="4">
        <v>0</v>
      </c>
      <c r="AI228" s="11">
        <v>0</v>
      </c>
      <c r="AJ228" s="4">
        <v>0</v>
      </c>
      <c r="AK228" s="4">
        <v>0</v>
      </c>
      <c r="AL228" s="11" t="s">
        <v>659</v>
      </c>
      <c r="AM228" s="1">
        <v>445105</v>
      </c>
      <c r="AN228" s="1">
        <v>4</v>
      </c>
      <c r="AX228"/>
      <c r="AY228"/>
    </row>
    <row r="229" spans="1:51" x14ac:dyDescent="0.25">
      <c r="A229" t="s">
        <v>352</v>
      </c>
      <c r="B229" t="s">
        <v>249</v>
      </c>
      <c r="C229" t="s">
        <v>6</v>
      </c>
      <c r="D229" t="s">
        <v>379</v>
      </c>
      <c r="E229" s="4">
        <v>29.152173913043477</v>
      </c>
      <c r="F229" s="4">
        <v>194.08586956521739</v>
      </c>
      <c r="G229" s="4">
        <v>0</v>
      </c>
      <c r="H229" s="11">
        <v>0</v>
      </c>
      <c r="I229" s="4">
        <v>173.53641304347826</v>
      </c>
      <c r="J229" s="4">
        <v>0</v>
      </c>
      <c r="K229" s="11">
        <v>0</v>
      </c>
      <c r="L229" s="4">
        <v>46.569565217391315</v>
      </c>
      <c r="M229" s="4">
        <v>0</v>
      </c>
      <c r="N229" s="11">
        <v>0</v>
      </c>
      <c r="O229" s="4">
        <v>26.020108695652176</v>
      </c>
      <c r="P229" s="4">
        <v>0</v>
      </c>
      <c r="Q229" s="9">
        <v>0</v>
      </c>
      <c r="R229" s="4">
        <v>16.027717391304353</v>
      </c>
      <c r="S229" s="4">
        <v>0</v>
      </c>
      <c r="T229" s="11">
        <v>0</v>
      </c>
      <c r="U229" s="4">
        <v>4.5217391304347823</v>
      </c>
      <c r="V229" s="4">
        <v>0</v>
      </c>
      <c r="W229" s="11">
        <v>0</v>
      </c>
      <c r="X229" s="4">
        <v>78.869565217391283</v>
      </c>
      <c r="Y229" s="4">
        <v>0</v>
      </c>
      <c r="Z229" s="11">
        <v>0</v>
      </c>
      <c r="AA229" s="4">
        <v>0</v>
      </c>
      <c r="AB229" s="4">
        <v>0</v>
      </c>
      <c r="AC229" s="11" t="s">
        <v>659</v>
      </c>
      <c r="AD229" s="4">
        <v>68.646739130434796</v>
      </c>
      <c r="AE229" s="4">
        <v>0</v>
      </c>
      <c r="AF229" s="11">
        <v>0</v>
      </c>
      <c r="AG229" s="4">
        <v>0</v>
      </c>
      <c r="AH229" s="4">
        <v>0</v>
      </c>
      <c r="AI229" s="11" t="s">
        <v>659</v>
      </c>
      <c r="AJ229" s="4">
        <v>0</v>
      </c>
      <c r="AK229" s="4">
        <v>0</v>
      </c>
      <c r="AL229" s="11" t="s">
        <v>659</v>
      </c>
      <c r="AM229" s="1">
        <v>445472</v>
      </c>
      <c r="AN229" s="1">
        <v>4</v>
      </c>
      <c r="AX229"/>
      <c r="AY229"/>
    </row>
    <row r="230" spans="1:51" x14ac:dyDescent="0.25">
      <c r="A230" t="s">
        <v>352</v>
      </c>
      <c r="B230" t="s">
        <v>148</v>
      </c>
      <c r="C230" t="s">
        <v>481</v>
      </c>
      <c r="D230" t="s">
        <v>414</v>
      </c>
      <c r="E230" s="4">
        <v>63.771739130434781</v>
      </c>
      <c r="F230" s="4">
        <v>215.4944565217391</v>
      </c>
      <c r="G230" s="4">
        <v>1.5641304347826088</v>
      </c>
      <c r="H230" s="11">
        <v>7.2583325809349496E-3</v>
      </c>
      <c r="I230" s="4">
        <v>191.50706521739124</v>
      </c>
      <c r="J230" s="4">
        <v>1.4989130434782609</v>
      </c>
      <c r="K230" s="11">
        <v>7.8269333916049216E-3</v>
      </c>
      <c r="L230" s="4">
        <v>35.716956521739135</v>
      </c>
      <c r="M230" s="4">
        <v>2.1739130434782608E-2</v>
      </c>
      <c r="N230" s="11">
        <v>6.0865013572898021E-4</v>
      </c>
      <c r="O230" s="4">
        <v>17.399021739130436</v>
      </c>
      <c r="P230" s="4">
        <v>2.1739130434782608E-2</v>
      </c>
      <c r="Q230" s="9">
        <v>1.2494455585334006E-3</v>
      </c>
      <c r="R230" s="4">
        <v>12.578804347826088</v>
      </c>
      <c r="S230" s="4">
        <v>0</v>
      </c>
      <c r="T230" s="11">
        <v>0</v>
      </c>
      <c r="U230" s="4">
        <v>5.7391304347826084</v>
      </c>
      <c r="V230" s="4">
        <v>0</v>
      </c>
      <c r="W230" s="11">
        <v>0</v>
      </c>
      <c r="X230" s="4">
        <v>77.244782608695616</v>
      </c>
      <c r="Y230" s="4">
        <v>1.212608695652174</v>
      </c>
      <c r="Z230" s="11">
        <v>1.5698260189234682E-2</v>
      </c>
      <c r="AA230" s="4">
        <v>5.6694565217391295</v>
      </c>
      <c r="AB230" s="4">
        <v>6.5217391304347824E-2</v>
      </c>
      <c r="AC230" s="11">
        <v>1.1503288023159955E-2</v>
      </c>
      <c r="AD230" s="4">
        <v>94.554999999999978</v>
      </c>
      <c r="AE230" s="4">
        <v>0.26456521739130429</v>
      </c>
      <c r="AF230" s="11">
        <v>2.7980034624430685E-3</v>
      </c>
      <c r="AG230" s="4">
        <v>2.3082608695652174</v>
      </c>
      <c r="AH230" s="4">
        <v>0</v>
      </c>
      <c r="AI230" s="11">
        <v>0</v>
      </c>
      <c r="AJ230" s="4">
        <v>0</v>
      </c>
      <c r="AK230" s="4">
        <v>0</v>
      </c>
      <c r="AL230" s="11" t="s">
        <v>659</v>
      </c>
      <c r="AM230" s="1">
        <v>445306</v>
      </c>
      <c r="AN230" s="1">
        <v>4</v>
      </c>
      <c r="AX230"/>
      <c r="AY230"/>
    </row>
    <row r="231" spans="1:51" x14ac:dyDescent="0.25">
      <c r="A231" t="s">
        <v>352</v>
      </c>
      <c r="B231" t="s">
        <v>229</v>
      </c>
      <c r="C231" t="s">
        <v>467</v>
      </c>
      <c r="D231" t="s">
        <v>364</v>
      </c>
      <c r="E231" s="4">
        <v>78.402173913043484</v>
      </c>
      <c r="F231" s="4">
        <v>285.08391304347828</v>
      </c>
      <c r="G231" s="4">
        <v>3.6027173913043478</v>
      </c>
      <c r="H231" s="11">
        <v>1.2637392804254429E-2</v>
      </c>
      <c r="I231" s="4">
        <v>250.22184782608693</v>
      </c>
      <c r="J231" s="4">
        <v>3.4994565217391305</v>
      </c>
      <c r="K231" s="11">
        <v>1.3985415550809045E-2</v>
      </c>
      <c r="L231" s="4">
        <v>31.738152173913047</v>
      </c>
      <c r="M231" s="4">
        <v>1.0869565217391304E-2</v>
      </c>
      <c r="N231" s="11">
        <v>3.4247630920131096E-4</v>
      </c>
      <c r="O231" s="4">
        <v>17.651195652173918</v>
      </c>
      <c r="P231" s="4">
        <v>1.0869565217391304E-2</v>
      </c>
      <c r="Q231" s="9">
        <v>6.1579767351638932E-4</v>
      </c>
      <c r="R231" s="4">
        <v>12.782608695652174</v>
      </c>
      <c r="S231" s="4">
        <v>0</v>
      </c>
      <c r="T231" s="11">
        <v>0</v>
      </c>
      <c r="U231" s="4">
        <v>1.3043478260869565</v>
      </c>
      <c r="V231" s="4">
        <v>0</v>
      </c>
      <c r="W231" s="11">
        <v>0</v>
      </c>
      <c r="X231" s="4">
        <v>69.510217391304323</v>
      </c>
      <c r="Y231" s="4">
        <v>2.6625000000000001</v>
      </c>
      <c r="Z231" s="11">
        <v>3.8303721379715855E-2</v>
      </c>
      <c r="AA231" s="4">
        <v>20.775108695652172</v>
      </c>
      <c r="AB231" s="4">
        <v>0.10326086956521739</v>
      </c>
      <c r="AC231" s="11">
        <v>4.9704129628370076E-3</v>
      </c>
      <c r="AD231" s="4">
        <v>156.57173913043479</v>
      </c>
      <c r="AE231" s="4">
        <v>0.82608695652173914</v>
      </c>
      <c r="AF231" s="11">
        <v>5.2760923593851957E-3</v>
      </c>
      <c r="AG231" s="4">
        <v>6.4886956521739148</v>
      </c>
      <c r="AH231" s="4">
        <v>0</v>
      </c>
      <c r="AI231" s="11">
        <v>0</v>
      </c>
      <c r="AJ231" s="4">
        <v>0</v>
      </c>
      <c r="AK231" s="4">
        <v>0</v>
      </c>
      <c r="AL231" s="11" t="s">
        <v>659</v>
      </c>
      <c r="AM231" s="1">
        <v>445448</v>
      </c>
      <c r="AN231" s="1">
        <v>4</v>
      </c>
      <c r="AX231"/>
      <c r="AY231"/>
    </row>
    <row r="232" spans="1:51" x14ac:dyDescent="0.25">
      <c r="A232" t="s">
        <v>352</v>
      </c>
      <c r="B232" t="s">
        <v>178</v>
      </c>
      <c r="C232" t="s">
        <v>493</v>
      </c>
      <c r="D232" t="s">
        <v>389</v>
      </c>
      <c r="E232" s="4">
        <v>83.043478260869563</v>
      </c>
      <c r="F232" s="4">
        <v>306.9182608695653</v>
      </c>
      <c r="G232" s="4">
        <v>0.11141304347826086</v>
      </c>
      <c r="H232" s="11">
        <v>3.6300558709867508E-4</v>
      </c>
      <c r="I232" s="4">
        <v>272.66695652173922</v>
      </c>
      <c r="J232" s="4">
        <v>1.0869565217391304E-2</v>
      </c>
      <c r="K232" s="11">
        <v>3.9863888738291959E-5</v>
      </c>
      <c r="L232" s="4">
        <v>58.184239130434783</v>
      </c>
      <c r="M232" s="4">
        <v>1.0869565217391304E-2</v>
      </c>
      <c r="N232" s="11">
        <v>1.8681287887986996E-4</v>
      </c>
      <c r="O232" s="4">
        <v>24.782065217391303</v>
      </c>
      <c r="P232" s="4">
        <v>1.0869565217391304E-2</v>
      </c>
      <c r="Q232" s="9">
        <v>4.3860610978310927E-4</v>
      </c>
      <c r="R232" s="4">
        <v>27.663043478260871</v>
      </c>
      <c r="S232" s="4">
        <v>0</v>
      </c>
      <c r="T232" s="11">
        <v>0</v>
      </c>
      <c r="U232" s="4">
        <v>5.7391304347826084</v>
      </c>
      <c r="V232" s="4">
        <v>0</v>
      </c>
      <c r="W232" s="11">
        <v>0</v>
      </c>
      <c r="X232" s="4">
        <v>65.87826086956521</v>
      </c>
      <c r="Y232" s="4">
        <v>0</v>
      </c>
      <c r="Z232" s="11">
        <v>0</v>
      </c>
      <c r="AA232" s="4">
        <v>0.84913043478260875</v>
      </c>
      <c r="AB232" s="4">
        <v>0.10054347826086957</v>
      </c>
      <c r="AC232" s="11">
        <v>0.11840757808499744</v>
      </c>
      <c r="AD232" s="4">
        <v>161.99891304347832</v>
      </c>
      <c r="AE232" s="4">
        <v>0</v>
      </c>
      <c r="AF232" s="11">
        <v>0</v>
      </c>
      <c r="AG232" s="4">
        <v>20.007717391304347</v>
      </c>
      <c r="AH232" s="4">
        <v>0</v>
      </c>
      <c r="AI232" s="11">
        <v>0</v>
      </c>
      <c r="AJ232" s="4">
        <v>0</v>
      </c>
      <c r="AK232" s="4">
        <v>0</v>
      </c>
      <c r="AL232" s="11" t="s">
        <v>659</v>
      </c>
      <c r="AM232" s="1">
        <v>445369</v>
      </c>
      <c r="AN232" s="1">
        <v>4</v>
      </c>
      <c r="AX232"/>
      <c r="AY232"/>
    </row>
    <row r="233" spans="1:51" x14ac:dyDescent="0.25">
      <c r="A233" t="s">
        <v>352</v>
      </c>
      <c r="B233" t="s">
        <v>89</v>
      </c>
      <c r="C233" t="s">
        <v>557</v>
      </c>
      <c r="D233" t="s">
        <v>418</v>
      </c>
      <c r="E233" s="4">
        <v>47.195652173913047</v>
      </c>
      <c r="F233" s="4">
        <v>182.01597826086953</v>
      </c>
      <c r="G233" s="4">
        <v>0.14130434782608695</v>
      </c>
      <c r="H233" s="11">
        <v>7.7632935952230676E-4</v>
      </c>
      <c r="I233" s="4">
        <v>165.11076086956518</v>
      </c>
      <c r="J233" s="4">
        <v>5.434782608695652E-2</v>
      </c>
      <c r="K233" s="11">
        <v>3.2915980642770108E-4</v>
      </c>
      <c r="L233" s="4">
        <v>28.952608695652167</v>
      </c>
      <c r="M233" s="4">
        <v>5.434782608695652E-2</v>
      </c>
      <c r="N233" s="11">
        <v>1.8771305431664945E-3</v>
      </c>
      <c r="O233" s="4">
        <v>20.256956521739124</v>
      </c>
      <c r="P233" s="4">
        <v>5.434782608695652E-2</v>
      </c>
      <c r="Q233" s="9">
        <v>2.6829215942993289E-3</v>
      </c>
      <c r="R233" s="4">
        <v>3.1304347826086958</v>
      </c>
      <c r="S233" s="4">
        <v>0</v>
      </c>
      <c r="T233" s="11">
        <v>0</v>
      </c>
      <c r="U233" s="4">
        <v>5.5652173913043477</v>
      </c>
      <c r="V233" s="4">
        <v>0</v>
      </c>
      <c r="W233" s="11">
        <v>0</v>
      </c>
      <c r="X233" s="4">
        <v>45.748369565217395</v>
      </c>
      <c r="Y233" s="4">
        <v>0</v>
      </c>
      <c r="Z233" s="11">
        <v>0</v>
      </c>
      <c r="AA233" s="4">
        <v>8.2095652173913045</v>
      </c>
      <c r="AB233" s="4">
        <v>8.6956521739130432E-2</v>
      </c>
      <c r="AC233" s="11">
        <v>1.0592098294672173E-2</v>
      </c>
      <c r="AD233" s="4">
        <v>95.010217391304309</v>
      </c>
      <c r="AE233" s="4">
        <v>0</v>
      </c>
      <c r="AF233" s="11">
        <v>0</v>
      </c>
      <c r="AG233" s="4">
        <v>4.0952173913043479</v>
      </c>
      <c r="AH233" s="4">
        <v>0</v>
      </c>
      <c r="AI233" s="11">
        <v>0</v>
      </c>
      <c r="AJ233" s="4">
        <v>0</v>
      </c>
      <c r="AK233" s="4">
        <v>0</v>
      </c>
      <c r="AL233" s="11" t="s">
        <v>659</v>
      </c>
      <c r="AM233" s="1">
        <v>445217</v>
      </c>
      <c r="AN233" s="1">
        <v>4</v>
      </c>
      <c r="AX233"/>
      <c r="AY233"/>
    </row>
    <row r="234" spans="1:51" x14ac:dyDescent="0.25">
      <c r="A234" t="s">
        <v>352</v>
      </c>
      <c r="B234" t="s">
        <v>182</v>
      </c>
      <c r="C234" t="s">
        <v>585</v>
      </c>
      <c r="D234" t="s">
        <v>376</v>
      </c>
      <c r="E234" s="4">
        <v>99.847826086956516</v>
      </c>
      <c r="F234" s="4">
        <v>355.11934782608694</v>
      </c>
      <c r="G234" s="4">
        <v>10.178152173913041</v>
      </c>
      <c r="H234" s="11">
        <v>2.8661215549701902E-2</v>
      </c>
      <c r="I234" s="4">
        <v>320.97565217391303</v>
      </c>
      <c r="J234" s="4">
        <v>10.064021739130432</v>
      </c>
      <c r="K234" s="11">
        <v>3.1354470879546591E-2</v>
      </c>
      <c r="L234" s="4">
        <v>49.966195652173916</v>
      </c>
      <c r="M234" s="4">
        <v>3.157717391304347</v>
      </c>
      <c r="N234" s="11">
        <v>6.319707454387638E-2</v>
      </c>
      <c r="O234" s="4">
        <v>23.78858695652174</v>
      </c>
      <c r="P234" s="4">
        <v>3.157717391304347</v>
      </c>
      <c r="Q234" s="9">
        <v>0.13274085581777886</v>
      </c>
      <c r="R234" s="4">
        <v>20.438478260869566</v>
      </c>
      <c r="S234" s="4">
        <v>0</v>
      </c>
      <c r="T234" s="11">
        <v>0</v>
      </c>
      <c r="U234" s="4">
        <v>5.7391304347826084</v>
      </c>
      <c r="V234" s="4">
        <v>0</v>
      </c>
      <c r="W234" s="11">
        <v>0</v>
      </c>
      <c r="X234" s="4">
        <v>91.379782608695677</v>
      </c>
      <c r="Y234" s="4">
        <v>6.9063043478260848</v>
      </c>
      <c r="Z234" s="11">
        <v>7.5578034338296643E-2</v>
      </c>
      <c r="AA234" s="4">
        <v>7.9660869565217389</v>
      </c>
      <c r="AB234" s="4">
        <v>0.11413043478260869</v>
      </c>
      <c r="AC234" s="11">
        <v>1.4327038532911254E-2</v>
      </c>
      <c r="AD234" s="4">
        <v>157.47358695652173</v>
      </c>
      <c r="AE234" s="4">
        <v>0</v>
      </c>
      <c r="AF234" s="11">
        <v>0</v>
      </c>
      <c r="AG234" s="4">
        <v>48.333695652173922</v>
      </c>
      <c r="AH234" s="4">
        <v>0</v>
      </c>
      <c r="AI234" s="11">
        <v>0</v>
      </c>
      <c r="AJ234" s="4">
        <v>0</v>
      </c>
      <c r="AK234" s="4">
        <v>0</v>
      </c>
      <c r="AL234" s="11" t="s">
        <v>659</v>
      </c>
      <c r="AM234" s="1">
        <v>445377</v>
      </c>
      <c r="AN234" s="1">
        <v>4</v>
      </c>
      <c r="AX234"/>
      <c r="AY234"/>
    </row>
    <row r="235" spans="1:51" x14ac:dyDescent="0.25">
      <c r="A235" t="s">
        <v>352</v>
      </c>
      <c r="B235" t="s">
        <v>174</v>
      </c>
      <c r="C235" t="s">
        <v>518</v>
      </c>
      <c r="D235" t="s">
        <v>448</v>
      </c>
      <c r="E235" s="4">
        <v>94.989130434782609</v>
      </c>
      <c r="F235" s="4">
        <v>320.06554347826091</v>
      </c>
      <c r="G235" s="4">
        <v>0.28260869565217395</v>
      </c>
      <c r="H235" s="11">
        <v>8.8297132075189767E-4</v>
      </c>
      <c r="I235" s="4">
        <v>289.26989130434788</v>
      </c>
      <c r="J235" s="4">
        <v>0.13043478260869565</v>
      </c>
      <c r="K235" s="11">
        <v>4.5091033159570018E-4</v>
      </c>
      <c r="L235" s="4">
        <v>42.106630434782602</v>
      </c>
      <c r="M235" s="4">
        <v>0.13043478260869565</v>
      </c>
      <c r="N235" s="11">
        <v>3.0977254950552563E-3</v>
      </c>
      <c r="O235" s="4">
        <v>23.497934782608695</v>
      </c>
      <c r="P235" s="4">
        <v>0.13043478260869565</v>
      </c>
      <c r="Q235" s="9">
        <v>5.5509041035058581E-3</v>
      </c>
      <c r="R235" s="4">
        <v>13.043478260869565</v>
      </c>
      <c r="S235" s="4">
        <v>0</v>
      </c>
      <c r="T235" s="11">
        <v>0</v>
      </c>
      <c r="U235" s="4">
        <v>5.5652173913043477</v>
      </c>
      <c r="V235" s="4">
        <v>0</v>
      </c>
      <c r="W235" s="11">
        <v>0</v>
      </c>
      <c r="X235" s="4">
        <v>103.96945652173909</v>
      </c>
      <c r="Y235" s="4">
        <v>0</v>
      </c>
      <c r="Z235" s="11">
        <v>0</v>
      </c>
      <c r="AA235" s="4">
        <v>12.186956521739129</v>
      </c>
      <c r="AB235" s="4">
        <v>0.15217391304347827</v>
      </c>
      <c r="AC235" s="11">
        <v>1.2486621476988943E-2</v>
      </c>
      <c r="AD235" s="4">
        <v>138.79445652173919</v>
      </c>
      <c r="AE235" s="4">
        <v>0</v>
      </c>
      <c r="AF235" s="11">
        <v>0</v>
      </c>
      <c r="AG235" s="4">
        <v>23.008043478260877</v>
      </c>
      <c r="AH235" s="4">
        <v>0</v>
      </c>
      <c r="AI235" s="11">
        <v>0</v>
      </c>
      <c r="AJ235" s="4">
        <v>0</v>
      </c>
      <c r="AK235" s="4">
        <v>0</v>
      </c>
      <c r="AL235" s="11" t="s">
        <v>659</v>
      </c>
      <c r="AM235" s="1">
        <v>445362</v>
      </c>
      <c r="AN235" s="1">
        <v>4</v>
      </c>
      <c r="AX235"/>
      <c r="AY235"/>
    </row>
    <row r="236" spans="1:51" x14ac:dyDescent="0.25">
      <c r="A236" t="s">
        <v>352</v>
      </c>
      <c r="B236" t="s">
        <v>168</v>
      </c>
      <c r="C236" t="s">
        <v>559</v>
      </c>
      <c r="D236" t="s">
        <v>387</v>
      </c>
      <c r="E236" s="4">
        <v>95.673913043478265</v>
      </c>
      <c r="F236" s="4">
        <v>331.57054347826079</v>
      </c>
      <c r="G236" s="4">
        <v>0.22826086956521738</v>
      </c>
      <c r="H236" s="11">
        <v>6.8842324523373454E-4</v>
      </c>
      <c r="I236" s="4">
        <v>294.17728260869552</v>
      </c>
      <c r="J236" s="4">
        <v>4.3478260869565216E-2</v>
      </c>
      <c r="K236" s="11">
        <v>1.4779611968677574E-4</v>
      </c>
      <c r="L236" s="4">
        <v>61.592826086956528</v>
      </c>
      <c r="M236" s="4">
        <v>4.3478260869565216E-2</v>
      </c>
      <c r="N236" s="11">
        <v>7.0589813184059405E-4</v>
      </c>
      <c r="O236" s="4">
        <v>41.331956521739137</v>
      </c>
      <c r="P236" s="4">
        <v>4.3478260869565216E-2</v>
      </c>
      <c r="Q236" s="9">
        <v>1.0519284478269786E-3</v>
      </c>
      <c r="R236" s="4">
        <v>14.521739130434783</v>
      </c>
      <c r="S236" s="4">
        <v>0</v>
      </c>
      <c r="T236" s="11">
        <v>0</v>
      </c>
      <c r="U236" s="4">
        <v>5.7391304347826084</v>
      </c>
      <c r="V236" s="4">
        <v>0</v>
      </c>
      <c r="W236" s="11">
        <v>0</v>
      </c>
      <c r="X236" s="4">
        <v>56.342173913043474</v>
      </c>
      <c r="Y236" s="4">
        <v>0</v>
      </c>
      <c r="Z236" s="11">
        <v>0</v>
      </c>
      <c r="AA236" s="4">
        <v>17.132391304347824</v>
      </c>
      <c r="AB236" s="4">
        <v>0.18478260869565216</v>
      </c>
      <c r="AC236" s="11">
        <v>1.0785570175995128E-2</v>
      </c>
      <c r="AD236" s="4">
        <v>191.78739130434772</v>
      </c>
      <c r="AE236" s="4">
        <v>0</v>
      </c>
      <c r="AF236" s="11">
        <v>0</v>
      </c>
      <c r="AG236" s="4">
        <v>4.7157608695652167</v>
      </c>
      <c r="AH236" s="4">
        <v>0</v>
      </c>
      <c r="AI236" s="11">
        <v>0</v>
      </c>
      <c r="AJ236" s="4">
        <v>0</v>
      </c>
      <c r="AK236" s="4">
        <v>0</v>
      </c>
      <c r="AL236" s="11" t="s">
        <v>659</v>
      </c>
      <c r="AM236" s="1">
        <v>445351</v>
      </c>
      <c r="AN236" s="1">
        <v>4</v>
      </c>
      <c r="AX236"/>
      <c r="AY236"/>
    </row>
    <row r="237" spans="1:51" x14ac:dyDescent="0.25">
      <c r="A237" t="s">
        <v>352</v>
      </c>
      <c r="B237" t="s">
        <v>17</v>
      </c>
      <c r="C237" t="s">
        <v>463</v>
      </c>
      <c r="D237" t="s">
        <v>423</v>
      </c>
      <c r="E237" s="4">
        <v>69.521739130434781</v>
      </c>
      <c r="F237" s="4">
        <v>283.66413043478263</v>
      </c>
      <c r="G237" s="4">
        <v>12.096086956521738</v>
      </c>
      <c r="H237" s="11">
        <v>4.2642285924489688E-2</v>
      </c>
      <c r="I237" s="4">
        <v>265.18554347826085</v>
      </c>
      <c r="J237" s="4">
        <v>11.987391304347826</v>
      </c>
      <c r="K237" s="11">
        <v>4.5203788815624174E-2</v>
      </c>
      <c r="L237" s="4">
        <v>36.509347826086966</v>
      </c>
      <c r="M237" s="4">
        <v>1.7189130434782607</v>
      </c>
      <c r="N237" s="11">
        <v>4.7081450253955194E-2</v>
      </c>
      <c r="O237" s="4">
        <v>31.641847826086963</v>
      </c>
      <c r="P237" s="4">
        <v>1.7189130434782607</v>
      </c>
      <c r="Q237" s="9">
        <v>5.4324041153535646E-2</v>
      </c>
      <c r="R237" s="4">
        <v>4.1718478260869567</v>
      </c>
      <c r="S237" s="4">
        <v>0</v>
      </c>
      <c r="T237" s="11">
        <v>0</v>
      </c>
      <c r="U237" s="4">
        <v>0.69565217391304346</v>
      </c>
      <c r="V237" s="4">
        <v>0</v>
      </c>
      <c r="W237" s="11">
        <v>0</v>
      </c>
      <c r="X237" s="4">
        <v>65.976739130434794</v>
      </c>
      <c r="Y237" s="4">
        <v>3.8454347826086965</v>
      </c>
      <c r="Z237" s="11">
        <v>5.8284705083807536E-2</v>
      </c>
      <c r="AA237" s="4">
        <v>13.61108695652174</v>
      </c>
      <c r="AB237" s="4">
        <v>0.10869565217391304</v>
      </c>
      <c r="AC237" s="11">
        <v>7.9858171886729168E-3</v>
      </c>
      <c r="AD237" s="4">
        <v>167.56695652173912</v>
      </c>
      <c r="AE237" s="4">
        <v>6.423043478260869</v>
      </c>
      <c r="AF237" s="11">
        <v>3.8331205695841246E-2</v>
      </c>
      <c r="AG237" s="4">
        <v>0</v>
      </c>
      <c r="AH237" s="4">
        <v>0</v>
      </c>
      <c r="AI237" s="11" t="s">
        <v>659</v>
      </c>
      <c r="AJ237" s="4">
        <v>0</v>
      </c>
      <c r="AK237" s="4">
        <v>0</v>
      </c>
      <c r="AL237" s="11" t="s">
        <v>659</v>
      </c>
      <c r="AM237" s="1">
        <v>445075</v>
      </c>
      <c r="AN237" s="1">
        <v>4</v>
      </c>
      <c r="AX237"/>
      <c r="AY237"/>
    </row>
    <row r="238" spans="1:51" x14ac:dyDescent="0.25">
      <c r="A238" t="s">
        <v>352</v>
      </c>
      <c r="B238" t="s">
        <v>105</v>
      </c>
      <c r="C238" t="s">
        <v>527</v>
      </c>
      <c r="D238" t="s">
        <v>374</v>
      </c>
      <c r="E238" s="4">
        <v>96.782608695652172</v>
      </c>
      <c r="F238" s="4">
        <v>349.80717391304353</v>
      </c>
      <c r="G238" s="4">
        <v>9.577065217391306</v>
      </c>
      <c r="H238" s="11">
        <v>2.737812695565818E-2</v>
      </c>
      <c r="I238" s="4">
        <v>316.50945652173914</v>
      </c>
      <c r="J238" s="4">
        <v>9.5118478260869583</v>
      </c>
      <c r="K238" s="11">
        <v>3.0052333761577978E-2</v>
      </c>
      <c r="L238" s="4">
        <v>49.851521739130433</v>
      </c>
      <c r="M238" s="4">
        <v>8.6956521739130432E-2</v>
      </c>
      <c r="N238" s="11">
        <v>1.7443102779122351E-3</v>
      </c>
      <c r="O238" s="4">
        <v>26.550978260869559</v>
      </c>
      <c r="P238" s="4">
        <v>8.6956521739130432E-2</v>
      </c>
      <c r="Q238" s="9">
        <v>3.2750778854459639E-3</v>
      </c>
      <c r="R238" s="4">
        <v>17.561413043478261</v>
      </c>
      <c r="S238" s="4">
        <v>0</v>
      </c>
      <c r="T238" s="11">
        <v>0</v>
      </c>
      <c r="U238" s="4">
        <v>5.7391304347826084</v>
      </c>
      <c r="V238" s="4">
        <v>0</v>
      </c>
      <c r="W238" s="11">
        <v>0</v>
      </c>
      <c r="X238" s="4">
        <v>96.636086956521737</v>
      </c>
      <c r="Y238" s="4">
        <v>5.4148913043478277</v>
      </c>
      <c r="Z238" s="11">
        <v>5.6033842789848083E-2</v>
      </c>
      <c r="AA238" s="4">
        <v>9.9971739130434809</v>
      </c>
      <c r="AB238" s="4">
        <v>6.5217391304347824E-2</v>
      </c>
      <c r="AC238" s="11">
        <v>6.5235827516472028E-3</v>
      </c>
      <c r="AD238" s="4">
        <v>175.771847826087</v>
      </c>
      <c r="AE238" s="4">
        <v>4.01</v>
      </c>
      <c r="AF238" s="11">
        <v>2.2813664699978534E-2</v>
      </c>
      <c r="AG238" s="4">
        <v>17.550543478260867</v>
      </c>
      <c r="AH238" s="4">
        <v>0</v>
      </c>
      <c r="AI238" s="11">
        <v>0</v>
      </c>
      <c r="AJ238" s="4">
        <v>0</v>
      </c>
      <c r="AK238" s="4">
        <v>0</v>
      </c>
      <c r="AL238" s="11" t="s">
        <v>659</v>
      </c>
      <c r="AM238" s="1">
        <v>445241</v>
      </c>
      <c r="AN238" s="1">
        <v>4</v>
      </c>
      <c r="AX238"/>
      <c r="AY238"/>
    </row>
    <row r="239" spans="1:51" x14ac:dyDescent="0.25">
      <c r="A239" t="s">
        <v>352</v>
      </c>
      <c r="B239" t="s">
        <v>193</v>
      </c>
      <c r="C239" t="s">
        <v>589</v>
      </c>
      <c r="D239" t="s">
        <v>403</v>
      </c>
      <c r="E239" s="4">
        <v>78.271739130434781</v>
      </c>
      <c r="F239" s="4">
        <v>283.53260869565224</v>
      </c>
      <c r="G239" s="4">
        <v>0.10326086956521739</v>
      </c>
      <c r="H239" s="11">
        <v>3.6419398121525771E-4</v>
      </c>
      <c r="I239" s="4">
        <v>254.82576086956527</v>
      </c>
      <c r="J239" s="4">
        <v>0</v>
      </c>
      <c r="K239" s="11">
        <v>0</v>
      </c>
      <c r="L239" s="4">
        <v>24.263804347826088</v>
      </c>
      <c r="M239" s="4">
        <v>0</v>
      </c>
      <c r="N239" s="11">
        <v>0</v>
      </c>
      <c r="O239" s="4">
        <v>8.7614130434782602</v>
      </c>
      <c r="P239" s="4">
        <v>0</v>
      </c>
      <c r="Q239" s="9">
        <v>0</v>
      </c>
      <c r="R239" s="4">
        <v>10.469782608695652</v>
      </c>
      <c r="S239" s="4">
        <v>0</v>
      </c>
      <c r="T239" s="11">
        <v>0</v>
      </c>
      <c r="U239" s="4">
        <v>5.0326086956521738</v>
      </c>
      <c r="V239" s="4">
        <v>0</v>
      </c>
      <c r="W239" s="11">
        <v>0</v>
      </c>
      <c r="X239" s="4">
        <v>66.791956521739138</v>
      </c>
      <c r="Y239" s="4">
        <v>0</v>
      </c>
      <c r="Z239" s="11">
        <v>0</v>
      </c>
      <c r="AA239" s="4">
        <v>13.204456521739134</v>
      </c>
      <c r="AB239" s="4">
        <v>0.10326086956521739</v>
      </c>
      <c r="AC239" s="11">
        <v>7.8201529457281368E-3</v>
      </c>
      <c r="AD239" s="4">
        <v>118.30108695652173</v>
      </c>
      <c r="AE239" s="4">
        <v>0</v>
      </c>
      <c r="AF239" s="11">
        <v>0</v>
      </c>
      <c r="AG239" s="4">
        <v>60.971304347826155</v>
      </c>
      <c r="AH239" s="4">
        <v>0</v>
      </c>
      <c r="AI239" s="11">
        <v>0</v>
      </c>
      <c r="AJ239" s="4">
        <v>0</v>
      </c>
      <c r="AK239" s="4">
        <v>0</v>
      </c>
      <c r="AL239" s="11" t="s">
        <v>659</v>
      </c>
      <c r="AM239" s="1">
        <v>445393</v>
      </c>
      <c r="AN239" s="1">
        <v>4</v>
      </c>
      <c r="AX239"/>
      <c r="AY239"/>
    </row>
    <row r="240" spans="1:51" x14ac:dyDescent="0.25">
      <c r="A240" t="s">
        <v>352</v>
      </c>
      <c r="B240" t="s">
        <v>52</v>
      </c>
      <c r="C240" t="s">
        <v>527</v>
      </c>
      <c r="D240" t="s">
        <v>374</v>
      </c>
      <c r="E240" s="4">
        <v>102.71739130434783</v>
      </c>
      <c r="F240" s="4">
        <v>381.03880434782604</v>
      </c>
      <c r="G240" s="4">
        <v>7.1958695652173903</v>
      </c>
      <c r="H240" s="11">
        <v>1.8884873359640137E-2</v>
      </c>
      <c r="I240" s="4">
        <v>332.30826086956517</v>
      </c>
      <c r="J240" s="4">
        <v>7.1686956521739118</v>
      </c>
      <c r="K240" s="11">
        <v>2.157242685877047E-2</v>
      </c>
      <c r="L240" s="4">
        <v>41.641847826086959</v>
      </c>
      <c r="M240" s="4">
        <v>0.25</v>
      </c>
      <c r="N240" s="11">
        <v>6.0035760431213373E-3</v>
      </c>
      <c r="O240" s="4">
        <v>24.424456521739131</v>
      </c>
      <c r="P240" s="4">
        <v>0.25</v>
      </c>
      <c r="Q240" s="9">
        <v>1.023564228655348E-2</v>
      </c>
      <c r="R240" s="4">
        <v>11.478260869565217</v>
      </c>
      <c r="S240" s="4">
        <v>0</v>
      </c>
      <c r="T240" s="11">
        <v>0</v>
      </c>
      <c r="U240" s="4">
        <v>5.7391304347826084</v>
      </c>
      <c r="V240" s="4">
        <v>0</v>
      </c>
      <c r="W240" s="11">
        <v>0</v>
      </c>
      <c r="X240" s="4">
        <v>113.99663043478259</v>
      </c>
      <c r="Y240" s="4">
        <v>6.9186956521739118</v>
      </c>
      <c r="Z240" s="11">
        <v>6.0692106650749596E-2</v>
      </c>
      <c r="AA240" s="4">
        <v>31.513152173913049</v>
      </c>
      <c r="AB240" s="4">
        <v>2.717391304347826E-2</v>
      </c>
      <c r="AC240" s="11">
        <v>8.6230386898499922E-4</v>
      </c>
      <c r="AD240" s="4">
        <v>191.44641304347826</v>
      </c>
      <c r="AE240" s="4">
        <v>0</v>
      </c>
      <c r="AF240" s="11">
        <v>0</v>
      </c>
      <c r="AG240" s="4">
        <v>2.4407608695652177</v>
      </c>
      <c r="AH240" s="4">
        <v>0</v>
      </c>
      <c r="AI240" s="11">
        <v>0</v>
      </c>
      <c r="AJ240" s="4">
        <v>0</v>
      </c>
      <c r="AK240" s="4">
        <v>0</v>
      </c>
      <c r="AL240" s="11" t="s">
        <v>659</v>
      </c>
      <c r="AM240" s="1">
        <v>445140</v>
      </c>
      <c r="AN240" s="1">
        <v>4</v>
      </c>
      <c r="AX240"/>
      <c r="AY240"/>
    </row>
    <row r="241" spans="1:51" x14ac:dyDescent="0.25">
      <c r="A241" t="s">
        <v>352</v>
      </c>
      <c r="B241" t="s">
        <v>48</v>
      </c>
      <c r="C241" t="s">
        <v>547</v>
      </c>
      <c r="D241" t="s">
        <v>395</v>
      </c>
      <c r="E241" s="4">
        <v>121.76086956521739</v>
      </c>
      <c r="F241" s="4">
        <v>416.89608695652169</v>
      </c>
      <c r="G241" s="4">
        <v>8.1521739130434784E-2</v>
      </c>
      <c r="H241" s="11">
        <v>1.9554450540797887E-4</v>
      </c>
      <c r="I241" s="4">
        <v>378.55391304347825</v>
      </c>
      <c r="J241" s="4">
        <v>0</v>
      </c>
      <c r="K241" s="11">
        <v>0</v>
      </c>
      <c r="L241" s="4">
        <v>57.342717391304348</v>
      </c>
      <c r="M241" s="4">
        <v>0</v>
      </c>
      <c r="N241" s="11">
        <v>0</v>
      </c>
      <c r="O241" s="4">
        <v>21.384239130434775</v>
      </c>
      <c r="P241" s="4">
        <v>0</v>
      </c>
      <c r="Q241" s="9">
        <v>0</v>
      </c>
      <c r="R241" s="4">
        <v>31.001956521739135</v>
      </c>
      <c r="S241" s="4">
        <v>0</v>
      </c>
      <c r="T241" s="11">
        <v>0</v>
      </c>
      <c r="U241" s="4">
        <v>4.9565217391304346</v>
      </c>
      <c r="V241" s="4">
        <v>0</v>
      </c>
      <c r="W241" s="11">
        <v>0</v>
      </c>
      <c r="X241" s="4">
        <v>121.26358695652173</v>
      </c>
      <c r="Y241" s="4">
        <v>0</v>
      </c>
      <c r="Z241" s="11">
        <v>0</v>
      </c>
      <c r="AA241" s="4">
        <v>2.3836956521739125</v>
      </c>
      <c r="AB241" s="4">
        <v>8.1521739130434784E-2</v>
      </c>
      <c r="AC241" s="11">
        <v>3.4199726402188789E-2</v>
      </c>
      <c r="AD241" s="4">
        <v>232.50304347826082</v>
      </c>
      <c r="AE241" s="4">
        <v>0</v>
      </c>
      <c r="AF241" s="11">
        <v>0</v>
      </c>
      <c r="AG241" s="4">
        <v>3.4030434782608694</v>
      </c>
      <c r="AH241" s="4">
        <v>0</v>
      </c>
      <c r="AI241" s="11">
        <v>0</v>
      </c>
      <c r="AJ241" s="4">
        <v>0</v>
      </c>
      <c r="AK241" s="4">
        <v>0</v>
      </c>
      <c r="AL241" s="11" t="s">
        <v>659</v>
      </c>
      <c r="AM241" s="1">
        <v>445136</v>
      </c>
      <c r="AN241" s="1">
        <v>4</v>
      </c>
      <c r="AX241"/>
      <c r="AY241"/>
    </row>
    <row r="242" spans="1:51" x14ac:dyDescent="0.25">
      <c r="A242" t="s">
        <v>352</v>
      </c>
      <c r="B242" t="s">
        <v>158</v>
      </c>
      <c r="C242" t="s">
        <v>579</v>
      </c>
      <c r="D242" t="s">
        <v>394</v>
      </c>
      <c r="E242" s="4">
        <v>53.369565217391305</v>
      </c>
      <c r="F242" s="4">
        <v>195.31728260869556</v>
      </c>
      <c r="G242" s="4">
        <v>8.1521739130434784E-2</v>
      </c>
      <c r="H242" s="11">
        <v>4.1738108395537047E-4</v>
      </c>
      <c r="I242" s="4">
        <v>173.08369565217384</v>
      </c>
      <c r="J242" s="4">
        <v>0</v>
      </c>
      <c r="K242" s="11">
        <v>0</v>
      </c>
      <c r="L242" s="4">
        <v>17.487499999999997</v>
      </c>
      <c r="M242" s="4">
        <v>0</v>
      </c>
      <c r="N242" s="11">
        <v>0</v>
      </c>
      <c r="O242" s="4">
        <v>4.6907608695652163</v>
      </c>
      <c r="P242" s="4">
        <v>0</v>
      </c>
      <c r="Q242" s="9">
        <v>0</v>
      </c>
      <c r="R242" s="4">
        <v>7.0576086956521733</v>
      </c>
      <c r="S242" s="4">
        <v>0</v>
      </c>
      <c r="T242" s="11">
        <v>0</v>
      </c>
      <c r="U242" s="4">
        <v>5.7391304347826084</v>
      </c>
      <c r="V242" s="4">
        <v>0</v>
      </c>
      <c r="W242" s="11">
        <v>0</v>
      </c>
      <c r="X242" s="4">
        <v>53.648369565217365</v>
      </c>
      <c r="Y242" s="4">
        <v>0</v>
      </c>
      <c r="Z242" s="11">
        <v>0</v>
      </c>
      <c r="AA242" s="4">
        <v>9.4368478260869555</v>
      </c>
      <c r="AB242" s="4">
        <v>8.1521739130434784E-2</v>
      </c>
      <c r="AC242" s="11">
        <v>8.6386620440226224E-3</v>
      </c>
      <c r="AD242" s="4">
        <v>100.99249999999995</v>
      </c>
      <c r="AE242" s="4">
        <v>0</v>
      </c>
      <c r="AF242" s="11">
        <v>0</v>
      </c>
      <c r="AG242" s="4">
        <v>13.752065217391307</v>
      </c>
      <c r="AH242" s="4">
        <v>0</v>
      </c>
      <c r="AI242" s="11">
        <v>0</v>
      </c>
      <c r="AJ242" s="4">
        <v>0</v>
      </c>
      <c r="AK242" s="4">
        <v>0</v>
      </c>
      <c r="AL242" s="11" t="s">
        <v>659</v>
      </c>
      <c r="AM242" s="1">
        <v>445327</v>
      </c>
      <c r="AN242" s="1">
        <v>4</v>
      </c>
      <c r="AX242"/>
      <c r="AY242"/>
    </row>
    <row r="243" spans="1:51" x14ac:dyDescent="0.25">
      <c r="A243" t="s">
        <v>352</v>
      </c>
      <c r="B243" t="s">
        <v>54</v>
      </c>
      <c r="C243" t="s">
        <v>553</v>
      </c>
      <c r="D243" t="s">
        <v>437</v>
      </c>
      <c r="E243" s="4">
        <v>98.369565217391298</v>
      </c>
      <c r="F243" s="4">
        <v>367.38195652173908</v>
      </c>
      <c r="G243" s="4">
        <v>0.21195652173913043</v>
      </c>
      <c r="H243" s="11">
        <v>5.7693775640445298E-4</v>
      </c>
      <c r="I243" s="4">
        <v>327.11097826086962</v>
      </c>
      <c r="J243" s="4">
        <v>4.3478260869565216E-2</v>
      </c>
      <c r="K243" s="11">
        <v>1.3291593299840732E-4</v>
      </c>
      <c r="L243" s="4">
        <v>44.053695652173907</v>
      </c>
      <c r="M243" s="4">
        <v>4.3478260869565216E-2</v>
      </c>
      <c r="N243" s="11">
        <v>9.8693787719532008E-4</v>
      </c>
      <c r="O243" s="4">
        <v>22.860869565217389</v>
      </c>
      <c r="P243" s="4">
        <v>4.3478260869565216E-2</v>
      </c>
      <c r="Q243" s="9">
        <v>1.9018638265500191E-3</v>
      </c>
      <c r="R243" s="4">
        <v>15.453695652173908</v>
      </c>
      <c r="S243" s="4">
        <v>0</v>
      </c>
      <c r="T243" s="11">
        <v>0</v>
      </c>
      <c r="U243" s="4">
        <v>5.7391304347826084</v>
      </c>
      <c r="V243" s="4">
        <v>0</v>
      </c>
      <c r="W243" s="11">
        <v>0</v>
      </c>
      <c r="X243" s="4">
        <v>99.895978260869583</v>
      </c>
      <c r="Y243" s="4">
        <v>0</v>
      </c>
      <c r="Z243" s="11">
        <v>0</v>
      </c>
      <c r="AA243" s="4">
        <v>19.078152173913043</v>
      </c>
      <c r="AB243" s="4">
        <v>0.16847826086956522</v>
      </c>
      <c r="AC243" s="11">
        <v>8.8309527743435177E-3</v>
      </c>
      <c r="AD243" s="4">
        <v>178.82652173913044</v>
      </c>
      <c r="AE243" s="4">
        <v>0</v>
      </c>
      <c r="AF243" s="11">
        <v>0</v>
      </c>
      <c r="AG243" s="4">
        <v>25.527608695652162</v>
      </c>
      <c r="AH243" s="4">
        <v>0</v>
      </c>
      <c r="AI243" s="11">
        <v>0</v>
      </c>
      <c r="AJ243" s="4">
        <v>0</v>
      </c>
      <c r="AK243" s="4">
        <v>0</v>
      </c>
      <c r="AL243" s="11" t="s">
        <v>659</v>
      </c>
      <c r="AM243" s="1">
        <v>445143</v>
      </c>
      <c r="AN243" s="1">
        <v>4</v>
      </c>
      <c r="AX243"/>
      <c r="AY243"/>
    </row>
    <row r="244" spans="1:51" x14ac:dyDescent="0.25">
      <c r="A244" t="s">
        <v>352</v>
      </c>
      <c r="B244" t="s">
        <v>173</v>
      </c>
      <c r="C244" t="s">
        <v>528</v>
      </c>
      <c r="D244" t="s">
        <v>441</v>
      </c>
      <c r="E244" s="4">
        <v>76.391304347826093</v>
      </c>
      <c r="F244" s="4">
        <v>248.19956521739132</v>
      </c>
      <c r="G244" s="4">
        <v>0.10869565217391304</v>
      </c>
      <c r="H244" s="11">
        <v>4.3793651321955154E-4</v>
      </c>
      <c r="I244" s="4">
        <v>228.7647826086957</v>
      </c>
      <c r="J244" s="4">
        <v>2.1739130434782608E-2</v>
      </c>
      <c r="K244" s="11">
        <v>9.5028308933231182E-5</v>
      </c>
      <c r="L244" s="4">
        <v>55.475869565217394</v>
      </c>
      <c r="M244" s="4">
        <v>2.1739130434782608E-2</v>
      </c>
      <c r="N244" s="11">
        <v>3.918664205745545E-4</v>
      </c>
      <c r="O244" s="4">
        <v>36.128043478260871</v>
      </c>
      <c r="P244" s="4">
        <v>2.1739130434782608E-2</v>
      </c>
      <c r="Q244" s="9">
        <v>6.0172454253891645E-4</v>
      </c>
      <c r="R244" s="4">
        <v>13.608695652173912</v>
      </c>
      <c r="S244" s="4">
        <v>0</v>
      </c>
      <c r="T244" s="11">
        <v>0</v>
      </c>
      <c r="U244" s="4">
        <v>5.7391304347826084</v>
      </c>
      <c r="V244" s="4">
        <v>0</v>
      </c>
      <c r="W244" s="11">
        <v>0</v>
      </c>
      <c r="X244" s="4">
        <v>54.904565217391308</v>
      </c>
      <c r="Y244" s="4">
        <v>0</v>
      </c>
      <c r="Z244" s="11">
        <v>0</v>
      </c>
      <c r="AA244" s="4">
        <v>8.6956521739130432E-2</v>
      </c>
      <c r="AB244" s="4">
        <v>8.6956521739130432E-2</v>
      </c>
      <c r="AC244" s="11">
        <v>1</v>
      </c>
      <c r="AD244" s="4">
        <v>134.73065217391309</v>
      </c>
      <c r="AE244" s="4">
        <v>0</v>
      </c>
      <c r="AF244" s="11">
        <v>0</v>
      </c>
      <c r="AG244" s="4">
        <v>3.0015217391304345</v>
      </c>
      <c r="AH244" s="4">
        <v>0</v>
      </c>
      <c r="AI244" s="11">
        <v>0</v>
      </c>
      <c r="AJ244" s="4">
        <v>0</v>
      </c>
      <c r="AK244" s="4">
        <v>0</v>
      </c>
      <c r="AL244" s="11" t="s">
        <v>659</v>
      </c>
      <c r="AM244" s="1">
        <v>445359</v>
      </c>
      <c r="AN244" s="1">
        <v>4</v>
      </c>
      <c r="AX244"/>
      <c r="AY244"/>
    </row>
    <row r="245" spans="1:51" x14ac:dyDescent="0.25">
      <c r="A245" t="s">
        <v>352</v>
      </c>
      <c r="B245" t="s">
        <v>166</v>
      </c>
      <c r="C245" t="s">
        <v>582</v>
      </c>
      <c r="D245" t="s">
        <v>375</v>
      </c>
      <c r="E245" s="4">
        <v>84.597826086956516</v>
      </c>
      <c r="F245" s="4">
        <v>262.14217391304345</v>
      </c>
      <c r="G245" s="4">
        <v>0.15489130434782608</v>
      </c>
      <c r="H245" s="11">
        <v>5.9086755112973876E-4</v>
      </c>
      <c r="I245" s="4">
        <v>238.42206521739126</v>
      </c>
      <c r="J245" s="4">
        <v>0</v>
      </c>
      <c r="K245" s="11">
        <v>0</v>
      </c>
      <c r="L245" s="4">
        <v>55.83641304347826</v>
      </c>
      <c r="M245" s="4">
        <v>0</v>
      </c>
      <c r="N245" s="11">
        <v>0</v>
      </c>
      <c r="O245" s="4">
        <v>32.271195652173908</v>
      </c>
      <c r="P245" s="4">
        <v>0</v>
      </c>
      <c r="Q245" s="9">
        <v>0</v>
      </c>
      <c r="R245" s="4">
        <v>17.826086956521738</v>
      </c>
      <c r="S245" s="4">
        <v>0</v>
      </c>
      <c r="T245" s="11">
        <v>0</v>
      </c>
      <c r="U245" s="4">
        <v>5.7391304347826084</v>
      </c>
      <c r="V245" s="4">
        <v>0</v>
      </c>
      <c r="W245" s="11">
        <v>0</v>
      </c>
      <c r="X245" s="4">
        <v>68.925326086956503</v>
      </c>
      <c r="Y245" s="4">
        <v>0</v>
      </c>
      <c r="Z245" s="11">
        <v>0</v>
      </c>
      <c r="AA245" s="4">
        <v>0.15489130434782608</v>
      </c>
      <c r="AB245" s="4">
        <v>0.15489130434782608</v>
      </c>
      <c r="AC245" s="11">
        <v>1</v>
      </c>
      <c r="AD245" s="4">
        <v>132.58478260869563</v>
      </c>
      <c r="AE245" s="4">
        <v>0</v>
      </c>
      <c r="AF245" s="11">
        <v>0</v>
      </c>
      <c r="AG245" s="4">
        <v>4.6407608695652156</v>
      </c>
      <c r="AH245" s="4">
        <v>0</v>
      </c>
      <c r="AI245" s="11">
        <v>0</v>
      </c>
      <c r="AJ245" s="4">
        <v>0</v>
      </c>
      <c r="AK245" s="4">
        <v>0</v>
      </c>
      <c r="AL245" s="11" t="s">
        <v>659</v>
      </c>
      <c r="AM245" s="1">
        <v>445343</v>
      </c>
      <c r="AN245" s="1">
        <v>4</v>
      </c>
      <c r="AX245"/>
      <c r="AY245"/>
    </row>
    <row r="246" spans="1:51" x14ac:dyDescent="0.25">
      <c r="A246" t="s">
        <v>352</v>
      </c>
      <c r="B246" t="s">
        <v>10</v>
      </c>
      <c r="C246" t="s">
        <v>543</v>
      </c>
      <c r="D246" t="s">
        <v>396</v>
      </c>
      <c r="E246" s="4">
        <v>42.608695652173914</v>
      </c>
      <c r="F246" s="4">
        <v>206.75</v>
      </c>
      <c r="G246" s="4">
        <v>0</v>
      </c>
      <c r="H246" s="11">
        <v>0</v>
      </c>
      <c r="I246" s="4">
        <v>186.95652173913044</v>
      </c>
      <c r="J246" s="4">
        <v>0</v>
      </c>
      <c r="K246" s="11">
        <v>0</v>
      </c>
      <c r="L246" s="4">
        <v>54.209239130434781</v>
      </c>
      <c r="M246" s="4">
        <v>0</v>
      </c>
      <c r="N246" s="11">
        <v>0</v>
      </c>
      <c r="O246" s="4">
        <v>34.415760869565219</v>
      </c>
      <c r="P246" s="4">
        <v>0</v>
      </c>
      <c r="Q246" s="9">
        <v>0</v>
      </c>
      <c r="R246" s="4">
        <v>14.141304347826088</v>
      </c>
      <c r="S246" s="4">
        <v>0</v>
      </c>
      <c r="T246" s="11">
        <v>0</v>
      </c>
      <c r="U246" s="4">
        <v>5.6521739130434785</v>
      </c>
      <c r="V246" s="4">
        <v>0</v>
      </c>
      <c r="W246" s="11">
        <v>0</v>
      </c>
      <c r="X246" s="4">
        <v>66.788043478260875</v>
      </c>
      <c r="Y246" s="4">
        <v>0</v>
      </c>
      <c r="Z246" s="11">
        <v>0</v>
      </c>
      <c r="AA246" s="4">
        <v>0</v>
      </c>
      <c r="AB246" s="4">
        <v>0</v>
      </c>
      <c r="AC246" s="11" t="s">
        <v>659</v>
      </c>
      <c r="AD246" s="4">
        <v>85.752717391304344</v>
      </c>
      <c r="AE246" s="4">
        <v>0</v>
      </c>
      <c r="AF246" s="11">
        <v>0</v>
      </c>
      <c r="AG246" s="4">
        <v>0</v>
      </c>
      <c r="AH246" s="4">
        <v>0</v>
      </c>
      <c r="AI246" s="11" t="s">
        <v>659</v>
      </c>
      <c r="AJ246" s="4">
        <v>0</v>
      </c>
      <c r="AK246" s="4">
        <v>0</v>
      </c>
      <c r="AL246" s="11" t="s">
        <v>659</v>
      </c>
      <c r="AM246" s="1">
        <v>445008</v>
      </c>
      <c r="AN246" s="1">
        <v>4</v>
      </c>
      <c r="AX246"/>
      <c r="AY246"/>
    </row>
    <row r="247" spans="1:51" x14ac:dyDescent="0.25">
      <c r="A247" t="s">
        <v>352</v>
      </c>
      <c r="B247" t="s">
        <v>70</v>
      </c>
      <c r="C247" t="s">
        <v>524</v>
      </c>
      <c r="D247" t="s">
        <v>412</v>
      </c>
      <c r="E247" s="4">
        <v>76.086956521739125</v>
      </c>
      <c r="F247" s="4">
        <v>226.71521739130446</v>
      </c>
      <c r="G247" s="4">
        <v>1.6318478260869564</v>
      </c>
      <c r="H247" s="11">
        <v>7.1977869190422731E-3</v>
      </c>
      <c r="I247" s="4">
        <v>209.50206521739142</v>
      </c>
      <c r="J247" s="4">
        <v>1.6318478260869564</v>
      </c>
      <c r="K247" s="11">
        <v>7.7891729821071556E-3</v>
      </c>
      <c r="L247" s="4">
        <v>20.06195652173913</v>
      </c>
      <c r="M247" s="4">
        <v>0</v>
      </c>
      <c r="N247" s="11">
        <v>0</v>
      </c>
      <c r="O247" s="4">
        <v>10.046195652173912</v>
      </c>
      <c r="P247" s="4">
        <v>0</v>
      </c>
      <c r="Q247" s="9">
        <v>0</v>
      </c>
      <c r="R247" s="4">
        <v>4.2147826086956526</v>
      </c>
      <c r="S247" s="4">
        <v>0</v>
      </c>
      <c r="T247" s="11">
        <v>0</v>
      </c>
      <c r="U247" s="4">
        <v>5.8009782608695657</v>
      </c>
      <c r="V247" s="4">
        <v>0</v>
      </c>
      <c r="W247" s="11">
        <v>0</v>
      </c>
      <c r="X247" s="4">
        <v>73.968043478260881</v>
      </c>
      <c r="Y247" s="4">
        <v>1.6318478260869564</v>
      </c>
      <c r="Z247" s="11">
        <v>2.206152480654101E-2</v>
      </c>
      <c r="AA247" s="4">
        <v>7.1973913043478266</v>
      </c>
      <c r="AB247" s="4">
        <v>0</v>
      </c>
      <c r="AC247" s="11">
        <v>0</v>
      </c>
      <c r="AD247" s="4">
        <v>125.48782608695662</v>
      </c>
      <c r="AE247" s="4">
        <v>0</v>
      </c>
      <c r="AF247" s="11">
        <v>0</v>
      </c>
      <c r="AG247" s="4">
        <v>0</v>
      </c>
      <c r="AH247" s="4">
        <v>0</v>
      </c>
      <c r="AI247" s="11" t="s">
        <v>659</v>
      </c>
      <c r="AJ247" s="4">
        <v>0</v>
      </c>
      <c r="AK247" s="4">
        <v>0</v>
      </c>
      <c r="AL247" s="11" t="s">
        <v>659</v>
      </c>
      <c r="AM247" s="1">
        <v>445172</v>
      </c>
      <c r="AN247" s="1">
        <v>4</v>
      </c>
      <c r="AX247"/>
      <c r="AY247"/>
    </row>
    <row r="248" spans="1:51" x14ac:dyDescent="0.25">
      <c r="A248" t="s">
        <v>352</v>
      </c>
      <c r="B248" t="s">
        <v>186</v>
      </c>
      <c r="C248" t="s">
        <v>587</v>
      </c>
      <c r="D248" t="s">
        <v>391</v>
      </c>
      <c r="E248" s="4">
        <v>79.739130434782609</v>
      </c>
      <c r="F248" s="4">
        <v>226.18956521739128</v>
      </c>
      <c r="G248" s="4">
        <v>32.355434782608697</v>
      </c>
      <c r="H248" s="11">
        <v>0.14304565620218518</v>
      </c>
      <c r="I248" s="4">
        <v>192.95999999999998</v>
      </c>
      <c r="J248" s="4">
        <v>32.355434782608697</v>
      </c>
      <c r="K248" s="11">
        <v>0.16767949203259069</v>
      </c>
      <c r="L248" s="4">
        <v>46.155326086956535</v>
      </c>
      <c r="M248" s="4">
        <v>0</v>
      </c>
      <c r="N248" s="11">
        <v>0</v>
      </c>
      <c r="O248" s="4">
        <v>16.170217391304355</v>
      </c>
      <c r="P248" s="4">
        <v>0</v>
      </c>
      <c r="Q248" s="9">
        <v>0</v>
      </c>
      <c r="R248" s="4">
        <v>24.245978260869567</v>
      </c>
      <c r="S248" s="4">
        <v>0</v>
      </c>
      <c r="T248" s="11">
        <v>0</v>
      </c>
      <c r="U248" s="4">
        <v>5.7391304347826084</v>
      </c>
      <c r="V248" s="4">
        <v>0</v>
      </c>
      <c r="W248" s="11">
        <v>0</v>
      </c>
      <c r="X248" s="4">
        <v>49.321304347826079</v>
      </c>
      <c r="Y248" s="4">
        <v>22.78554347826087</v>
      </c>
      <c r="Z248" s="11">
        <v>0.46198176993802847</v>
      </c>
      <c r="AA248" s="4">
        <v>3.2444565217391306</v>
      </c>
      <c r="AB248" s="4">
        <v>0</v>
      </c>
      <c r="AC248" s="11">
        <v>0</v>
      </c>
      <c r="AD248" s="4">
        <v>127.46847826086955</v>
      </c>
      <c r="AE248" s="4">
        <v>9.5698913043478271</v>
      </c>
      <c r="AF248" s="11">
        <v>7.5076532134969454E-2</v>
      </c>
      <c r="AG248" s="4">
        <v>0</v>
      </c>
      <c r="AH248" s="4">
        <v>0</v>
      </c>
      <c r="AI248" s="11" t="s">
        <v>659</v>
      </c>
      <c r="AJ248" s="4">
        <v>0</v>
      </c>
      <c r="AK248" s="4">
        <v>0</v>
      </c>
      <c r="AL248" s="11" t="s">
        <v>659</v>
      </c>
      <c r="AM248" s="1">
        <v>445382</v>
      </c>
      <c r="AN248" s="1">
        <v>4</v>
      </c>
      <c r="AX248"/>
      <c r="AY248"/>
    </row>
    <row r="249" spans="1:51" x14ac:dyDescent="0.25">
      <c r="A249" t="s">
        <v>352</v>
      </c>
      <c r="B249" t="s">
        <v>200</v>
      </c>
      <c r="C249" t="s">
        <v>592</v>
      </c>
      <c r="D249" t="s">
        <v>396</v>
      </c>
      <c r="E249" s="4">
        <v>91.119565217391298</v>
      </c>
      <c r="F249" s="4">
        <v>294.39489130434794</v>
      </c>
      <c r="G249" s="4">
        <v>0</v>
      </c>
      <c r="H249" s="11">
        <v>0</v>
      </c>
      <c r="I249" s="4">
        <v>259.81434782608704</v>
      </c>
      <c r="J249" s="4">
        <v>0</v>
      </c>
      <c r="K249" s="11">
        <v>0</v>
      </c>
      <c r="L249" s="4">
        <v>37.241630434782614</v>
      </c>
      <c r="M249" s="4">
        <v>0</v>
      </c>
      <c r="N249" s="11">
        <v>0</v>
      </c>
      <c r="O249" s="4">
        <v>15.56847826086957</v>
      </c>
      <c r="P249" s="4">
        <v>0</v>
      </c>
      <c r="Q249" s="9">
        <v>0</v>
      </c>
      <c r="R249" s="4">
        <v>15.934021739130435</v>
      </c>
      <c r="S249" s="4">
        <v>0</v>
      </c>
      <c r="T249" s="11">
        <v>0</v>
      </c>
      <c r="U249" s="4">
        <v>5.7391304347826084</v>
      </c>
      <c r="V249" s="4">
        <v>0</v>
      </c>
      <c r="W249" s="11">
        <v>0</v>
      </c>
      <c r="X249" s="4">
        <v>65.621739130434776</v>
      </c>
      <c r="Y249" s="4">
        <v>0</v>
      </c>
      <c r="Z249" s="11">
        <v>0</v>
      </c>
      <c r="AA249" s="4">
        <v>12.907391304347826</v>
      </c>
      <c r="AB249" s="4">
        <v>0</v>
      </c>
      <c r="AC249" s="11">
        <v>0</v>
      </c>
      <c r="AD249" s="4">
        <v>173.4719565217392</v>
      </c>
      <c r="AE249" s="4">
        <v>0</v>
      </c>
      <c r="AF249" s="11">
        <v>0</v>
      </c>
      <c r="AG249" s="4">
        <v>0</v>
      </c>
      <c r="AH249" s="4">
        <v>0</v>
      </c>
      <c r="AI249" s="11" t="s">
        <v>659</v>
      </c>
      <c r="AJ249" s="4">
        <v>5.1521739130434785</v>
      </c>
      <c r="AK249" s="4">
        <v>0</v>
      </c>
      <c r="AL249" s="11" t="s">
        <v>659</v>
      </c>
      <c r="AM249" s="1">
        <v>445408</v>
      </c>
      <c r="AN249" s="1">
        <v>4</v>
      </c>
      <c r="AX249"/>
      <c r="AY249"/>
    </row>
    <row r="250" spans="1:51" x14ac:dyDescent="0.25">
      <c r="A250" t="s">
        <v>352</v>
      </c>
      <c r="B250" t="s">
        <v>264</v>
      </c>
      <c r="C250" t="s">
        <v>531</v>
      </c>
      <c r="D250" t="s">
        <v>405</v>
      </c>
      <c r="E250" s="4">
        <v>46.369565217391305</v>
      </c>
      <c r="F250" s="4">
        <v>221.55554347826089</v>
      </c>
      <c r="G250" s="4">
        <v>0</v>
      </c>
      <c r="H250" s="11">
        <v>0</v>
      </c>
      <c r="I250" s="4">
        <v>184.60434782608695</v>
      </c>
      <c r="J250" s="4">
        <v>0</v>
      </c>
      <c r="K250" s="11">
        <v>0</v>
      </c>
      <c r="L250" s="4">
        <v>71.364565217391302</v>
      </c>
      <c r="M250" s="4">
        <v>0</v>
      </c>
      <c r="N250" s="11">
        <v>0</v>
      </c>
      <c r="O250" s="4">
        <v>44.830869565217384</v>
      </c>
      <c r="P250" s="4">
        <v>0</v>
      </c>
      <c r="Q250" s="9">
        <v>0</v>
      </c>
      <c r="R250" s="4">
        <v>17.876086956521739</v>
      </c>
      <c r="S250" s="4">
        <v>0</v>
      </c>
      <c r="T250" s="11">
        <v>0</v>
      </c>
      <c r="U250" s="4">
        <v>8.6576086956521756</v>
      </c>
      <c r="V250" s="4">
        <v>0</v>
      </c>
      <c r="W250" s="11">
        <v>0</v>
      </c>
      <c r="X250" s="4">
        <v>26.665108695652176</v>
      </c>
      <c r="Y250" s="4">
        <v>0</v>
      </c>
      <c r="Z250" s="11">
        <v>0</v>
      </c>
      <c r="AA250" s="4">
        <v>10.417499999999999</v>
      </c>
      <c r="AB250" s="4">
        <v>0</v>
      </c>
      <c r="AC250" s="11">
        <v>0</v>
      </c>
      <c r="AD250" s="4">
        <v>113.1083695652174</v>
      </c>
      <c r="AE250" s="4">
        <v>0</v>
      </c>
      <c r="AF250" s="11">
        <v>0</v>
      </c>
      <c r="AG250" s="4">
        <v>0</v>
      </c>
      <c r="AH250" s="4">
        <v>0</v>
      </c>
      <c r="AI250" s="11" t="s">
        <v>659</v>
      </c>
      <c r="AJ250" s="4">
        <v>0</v>
      </c>
      <c r="AK250" s="4">
        <v>0</v>
      </c>
      <c r="AL250" s="11" t="s">
        <v>659</v>
      </c>
      <c r="AM250" s="1">
        <v>445488</v>
      </c>
      <c r="AN250" s="1">
        <v>4</v>
      </c>
      <c r="AX250"/>
      <c r="AY250"/>
    </row>
    <row r="251" spans="1:51" x14ac:dyDescent="0.25">
      <c r="A251" t="s">
        <v>352</v>
      </c>
      <c r="B251" t="s">
        <v>93</v>
      </c>
      <c r="C251" t="s">
        <v>505</v>
      </c>
      <c r="D251" t="s">
        <v>361</v>
      </c>
      <c r="E251" s="4">
        <v>16.845070422535212</v>
      </c>
      <c r="F251" s="4">
        <v>70.964788732394368</v>
      </c>
      <c r="G251" s="4">
        <v>0</v>
      </c>
      <c r="H251" s="11">
        <v>0</v>
      </c>
      <c r="I251" s="4">
        <v>63.274647887323951</v>
      </c>
      <c r="J251" s="4">
        <v>0</v>
      </c>
      <c r="K251" s="11">
        <v>0</v>
      </c>
      <c r="L251" s="4">
        <v>28.098591549295772</v>
      </c>
      <c r="M251" s="4">
        <v>0</v>
      </c>
      <c r="N251" s="11">
        <v>0</v>
      </c>
      <c r="O251" s="4">
        <v>20.408450704225352</v>
      </c>
      <c r="P251" s="4">
        <v>0</v>
      </c>
      <c r="Q251" s="9">
        <v>0</v>
      </c>
      <c r="R251" s="4">
        <v>3.971830985915493</v>
      </c>
      <c r="S251" s="4">
        <v>0</v>
      </c>
      <c r="T251" s="11">
        <v>0</v>
      </c>
      <c r="U251" s="4">
        <v>3.7183098591549295</v>
      </c>
      <c r="V251" s="4">
        <v>0</v>
      </c>
      <c r="W251" s="11">
        <v>0</v>
      </c>
      <c r="X251" s="4">
        <v>27.369718309859156</v>
      </c>
      <c r="Y251" s="4">
        <v>0</v>
      </c>
      <c r="Z251" s="11">
        <v>0</v>
      </c>
      <c r="AA251" s="4">
        <v>0</v>
      </c>
      <c r="AB251" s="4">
        <v>0</v>
      </c>
      <c r="AC251" s="11" t="s">
        <v>659</v>
      </c>
      <c r="AD251" s="4">
        <v>15.496478873239436</v>
      </c>
      <c r="AE251" s="4">
        <v>0</v>
      </c>
      <c r="AF251" s="11">
        <v>0</v>
      </c>
      <c r="AG251" s="4">
        <v>0</v>
      </c>
      <c r="AH251" s="4">
        <v>0</v>
      </c>
      <c r="AI251" s="11" t="s">
        <v>659</v>
      </c>
      <c r="AJ251" s="4">
        <v>0</v>
      </c>
      <c r="AK251" s="4">
        <v>0</v>
      </c>
      <c r="AL251" s="11" t="s">
        <v>659</v>
      </c>
      <c r="AM251" s="1">
        <v>445222</v>
      </c>
      <c r="AN251" s="1">
        <v>4</v>
      </c>
      <c r="AX251"/>
      <c r="AY251"/>
    </row>
    <row r="252" spans="1:51" x14ac:dyDescent="0.25">
      <c r="A252" t="s">
        <v>352</v>
      </c>
      <c r="B252" t="s">
        <v>84</v>
      </c>
      <c r="C252" t="s">
        <v>539</v>
      </c>
      <c r="D252" t="s">
        <v>438</v>
      </c>
      <c r="E252" s="4">
        <v>66.336956521739125</v>
      </c>
      <c r="F252" s="4">
        <v>250.75608695652178</v>
      </c>
      <c r="G252" s="4">
        <v>15.636521739130437</v>
      </c>
      <c r="H252" s="11">
        <v>6.2357496198453717E-2</v>
      </c>
      <c r="I252" s="4">
        <v>229.09543478260872</v>
      </c>
      <c r="J252" s="4">
        <v>15.538695652173915</v>
      </c>
      <c r="K252" s="11">
        <v>6.7826299842765364E-2</v>
      </c>
      <c r="L252" s="4">
        <v>29.005108695652176</v>
      </c>
      <c r="M252" s="4">
        <v>1.0869565217391304E-2</v>
      </c>
      <c r="N252" s="11">
        <v>3.7474657762687978E-4</v>
      </c>
      <c r="O252" s="4">
        <v>18.135543478260871</v>
      </c>
      <c r="P252" s="4">
        <v>1.0869565217391304E-2</v>
      </c>
      <c r="Q252" s="9">
        <v>5.9935150167518742E-4</v>
      </c>
      <c r="R252" s="4">
        <v>5.1304347826086953</v>
      </c>
      <c r="S252" s="4">
        <v>0</v>
      </c>
      <c r="T252" s="11">
        <v>0</v>
      </c>
      <c r="U252" s="4">
        <v>5.7391304347826084</v>
      </c>
      <c r="V252" s="4">
        <v>0</v>
      </c>
      <c r="W252" s="11">
        <v>0</v>
      </c>
      <c r="X252" s="4">
        <v>79.468152173913069</v>
      </c>
      <c r="Y252" s="4">
        <v>10.907934782608699</v>
      </c>
      <c r="Z252" s="11">
        <v>0.13726171408562632</v>
      </c>
      <c r="AA252" s="4">
        <v>10.791086956521738</v>
      </c>
      <c r="AB252" s="4">
        <v>9.7826086956521743E-2</v>
      </c>
      <c r="AC252" s="11">
        <v>9.0654525675376227E-3</v>
      </c>
      <c r="AD252" s="4">
        <v>101.53913043478261</v>
      </c>
      <c r="AE252" s="4">
        <v>4.619891304347826</v>
      </c>
      <c r="AF252" s="11">
        <v>4.5498629785047533E-2</v>
      </c>
      <c r="AG252" s="4">
        <v>29.952608695652177</v>
      </c>
      <c r="AH252" s="4">
        <v>0</v>
      </c>
      <c r="AI252" s="11">
        <v>0</v>
      </c>
      <c r="AJ252" s="4">
        <v>0</v>
      </c>
      <c r="AK252" s="4">
        <v>0</v>
      </c>
      <c r="AL252" s="11" t="s">
        <v>659</v>
      </c>
      <c r="AM252" s="1">
        <v>445209</v>
      </c>
      <c r="AN252" s="1">
        <v>4</v>
      </c>
      <c r="AX252"/>
      <c r="AY252"/>
    </row>
    <row r="253" spans="1:51" x14ac:dyDescent="0.25">
      <c r="A253" t="s">
        <v>352</v>
      </c>
      <c r="B253" t="s">
        <v>91</v>
      </c>
      <c r="C253" t="s">
        <v>527</v>
      </c>
      <c r="D253" t="s">
        <v>374</v>
      </c>
      <c r="E253" s="4">
        <v>106.71739130434783</v>
      </c>
      <c r="F253" s="4">
        <v>422.62489130434795</v>
      </c>
      <c r="G253" s="4">
        <v>0.54619565217391308</v>
      </c>
      <c r="H253" s="11">
        <v>1.292388743332624E-3</v>
      </c>
      <c r="I253" s="4">
        <v>379.41706521739144</v>
      </c>
      <c r="J253" s="4">
        <v>0.42663043478260865</v>
      </c>
      <c r="K253" s="11">
        <v>1.1244365999672835E-3</v>
      </c>
      <c r="L253" s="4">
        <v>60.771739130434803</v>
      </c>
      <c r="M253" s="4">
        <v>1.0869565217391304E-2</v>
      </c>
      <c r="N253" s="11">
        <v>1.7885888034340898E-4</v>
      </c>
      <c r="O253" s="4">
        <v>42.03619565217393</v>
      </c>
      <c r="P253" s="4">
        <v>1.0869565217391304E-2</v>
      </c>
      <c r="Q253" s="9">
        <v>2.5857633043986411E-4</v>
      </c>
      <c r="R253" s="4">
        <v>13.257282608695652</v>
      </c>
      <c r="S253" s="4">
        <v>0</v>
      </c>
      <c r="T253" s="11">
        <v>0</v>
      </c>
      <c r="U253" s="4">
        <v>5.4782608695652177</v>
      </c>
      <c r="V253" s="4">
        <v>0</v>
      </c>
      <c r="W253" s="11">
        <v>0</v>
      </c>
      <c r="X253" s="4">
        <v>113.09706521739129</v>
      </c>
      <c r="Y253" s="4">
        <v>0.25</v>
      </c>
      <c r="Z253" s="11">
        <v>2.2104906039733092E-3</v>
      </c>
      <c r="AA253" s="4">
        <v>24.47228260869565</v>
      </c>
      <c r="AB253" s="4">
        <v>0.11956521739130435</v>
      </c>
      <c r="AC253" s="11">
        <v>4.8857403006951081E-3</v>
      </c>
      <c r="AD253" s="4">
        <v>224.28380434782622</v>
      </c>
      <c r="AE253" s="4">
        <v>0.16576086956521738</v>
      </c>
      <c r="AF253" s="11">
        <v>7.3906749552076585E-4</v>
      </c>
      <c r="AG253" s="4">
        <v>0</v>
      </c>
      <c r="AH253" s="4">
        <v>0</v>
      </c>
      <c r="AI253" s="11" t="s">
        <v>659</v>
      </c>
      <c r="AJ253" s="4">
        <v>0</v>
      </c>
      <c r="AK253" s="4">
        <v>0</v>
      </c>
      <c r="AL253" s="11" t="s">
        <v>659</v>
      </c>
      <c r="AM253" s="1">
        <v>445220</v>
      </c>
      <c r="AN253" s="1">
        <v>4</v>
      </c>
      <c r="AX253"/>
      <c r="AY253"/>
    </row>
    <row r="254" spans="1:51" x14ac:dyDescent="0.25">
      <c r="A254" t="s">
        <v>352</v>
      </c>
      <c r="B254" t="s">
        <v>269</v>
      </c>
      <c r="C254" t="s">
        <v>506</v>
      </c>
      <c r="D254" t="s">
        <v>374</v>
      </c>
      <c r="E254" s="4">
        <v>38.663043478260867</v>
      </c>
      <c r="F254" s="4">
        <v>116.88771739130435</v>
      </c>
      <c r="G254" s="4">
        <v>35.0625</v>
      </c>
      <c r="H254" s="11">
        <v>0.29996735998036017</v>
      </c>
      <c r="I254" s="4">
        <v>110.72467391304349</v>
      </c>
      <c r="J254" s="4">
        <v>31.258152173913047</v>
      </c>
      <c r="K254" s="11">
        <v>0.28230520866976155</v>
      </c>
      <c r="L254" s="4">
        <v>14.429347826086957</v>
      </c>
      <c r="M254" s="4">
        <v>7.4510869565217392</v>
      </c>
      <c r="N254" s="11">
        <v>0.51638418079096049</v>
      </c>
      <c r="O254" s="4">
        <v>8.5217391304347831</v>
      </c>
      <c r="P254" s="4">
        <v>3.6467391304347827</v>
      </c>
      <c r="Q254" s="9">
        <v>0.42793367346938777</v>
      </c>
      <c r="R254" s="4">
        <v>0.19021739130434784</v>
      </c>
      <c r="S254" s="4">
        <v>0</v>
      </c>
      <c r="T254" s="11">
        <v>0</v>
      </c>
      <c r="U254" s="4">
        <v>5.7173913043478262</v>
      </c>
      <c r="V254" s="4">
        <v>3.8043478260869565</v>
      </c>
      <c r="W254" s="11">
        <v>0.66539923954372626</v>
      </c>
      <c r="X254" s="4">
        <v>28.149456521739129</v>
      </c>
      <c r="Y254" s="4">
        <v>7.0760869565217392</v>
      </c>
      <c r="Z254" s="11">
        <v>0.25137561540689257</v>
      </c>
      <c r="AA254" s="4">
        <v>0.25543478260869568</v>
      </c>
      <c r="AB254" s="4">
        <v>0</v>
      </c>
      <c r="AC254" s="11">
        <v>0</v>
      </c>
      <c r="AD254" s="4">
        <v>74.053478260869568</v>
      </c>
      <c r="AE254" s="4">
        <v>20.535326086956523</v>
      </c>
      <c r="AF254" s="11">
        <v>0.27730400474392775</v>
      </c>
      <c r="AG254" s="4">
        <v>0</v>
      </c>
      <c r="AH254" s="4">
        <v>0</v>
      </c>
      <c r="AI254" s="11" t="s">
        <v>659</v>
      </c>
      <c r="AJ254" s="4">
        <v>0</v>
      </c>
      <c r="AK254" s="4">
        <v>0</v>
      </c>
      <c r="AL254" s="11" t="s">
        <v>659</v>
      </c>
      <c r="AM254" s="1">
        <v>445493</v>
      </c>
      <c r="AN254" s="1">
        <v>4</v>
      </c>
      <c r="AX254"/>
      <c r="AY254"/>
    </row>
    <row r="255" spans="1:51" x14ac:dyDescent="0.25">
      <c r="A255" t="s">
        <v>352</v>
      </c>
      <c r="B255" t="s">
        <v>175</v>
      </c>
      <c r="C255" t="s">
        <v>474</v>
      </c>
      <c r="D255" t="s">
        <v>395</v>
      </c>
      <c r="E255" s="4">
        <v>75.5</v>
      </c>
      <c r="F255" s="4">
        <v>251.78826086956511</v>
      </c>
      <c r="G255" s="4">
        <v>2.4854347826086958</v>
      </c>
      <c r="H255" s="11">
        <v>9.87113050475469E-3</v>
      </c>
      <c r="I255" s="4">
        <v>225.26978260869552</v>
      </c>
      <c r="J255" s="4">
        <v>2.3713043478260869</v>
      </c>
      <c r="K255" s="11">
        <v>1.0526508794768791E-2</v>
      </c>
      <c r="L255" s="4">
        <v>35.033586956521724</v>
      </c>
      <c r="M255" s="4">
        <v>2.0985869565217392</v>
      </c>
      <c r="N255" s="11">
        <v>5.9902143595121478E-2</v>
      </c>
      <c r="O255" s="4">
        <v>24.424891304347813</v>
      </c>
      <c r="P255" s="4">
        <v>2.0985869565217392</v>
      </c>
      <c r="Q255" s="9">
        <v>8.5920012104544141E-2</v>
      </c>
      <c r="R255" s="4">
        <v>4.8695652173913047</v>
      </c>
      <c r="S255" s="4">
        <v>0</v>
      </c>
      <c r="T255" s="11">
        <v>0</v>
      </c>
      <c r="U255" s="4">
        <v>5.7391304347826084</v>
      </c>
      <c r="V255" s="4">
        <v>0</v>
      </c>
      <c r="W255" s="11">
        <v>0</v>
      </c>
      <c r="X255" s="4">
        <v>77.39858695652174</v>
      </c>
      <c r="Y255" s="4">
        <v>0.2727173913043478</v>
      </c>
      <c r="Z255" s="11">
        <v>3.5235448349663721E-3</v>
      </c>
      <c r="AA255" s="4">
        <v>15.909782608695656</v>
      </c>
      <c r="AB255" s="4">
        <v>0.11413043478260869</v>
      </c>
      <c r="AC255" s="11">
        <v>7.1736011477761819E-3</v>
      </c>
      <c r="AD255" s="4">
        <v>117.19782608695641</v>
      </c>
      <c r="AE255" s="4">
        <v>0</v>
      </c>
      <c r="AF255" s="11">
        <v>0</v>
      </c>
      <c r="AG255" s="4">
        <v>6.2484782608695664</v>
      </c>
      <c r="AH255" s="4">
        <v>0</v>
      </c>
      <c r="AI255" s="11">
        <v>0</v>
      </c>
      <c r="AJ255" s="4">
        <v>0</v>
      </c>
      <c r="AK255" s="4">
        <v>0</v>
      </c>
      <c r="AL255" s="11" t="s">
        <v>659</v>
      </c>
      <c r="AM255" s="1">
        <v>445363</v>
      </c>
      <c r="AN255" s="1">
        <v>4</v>
      </c>
      <c r="AX255"/>
      <c r="AY255"/>
    </row>
    <row r="256" spans="1:51" x14ac:dyDescent="0.25">
      <c r="A256" t="s">
        <v>352</v>
      </c>
      <c r="B256" t="s">
        <v>128</v>
      </c>
      <c r="C256" t="s">
        <v>567</v>
      </c>
      <c r="D256" t="s">
        <v>433</v>
      </c>
      <c r="E256" s="4">
        <v>67.366197183098592</v>
      </c>
      <c r="F256" s="4">
        <v>206.0598591549296</v>
      </c>
      <c r="G256" s="4">
        <v>0</v>
      </c>
      <c r="H256" s="11">
        <v>0</v>
      </c>
      <c r="I256" s="4">
        <v>193.13380281690141</v>
      </c>
      <c r="J256" s="4">
        <v>0</v>
      </c>
      <c r="K256" s="11">
        <v>0</v>
      </c>
      <c r="L256" s="4">
        <v>46.781690140845072</v>
      </c>
      <c r="M256" s="4">
        <v>0</v>
      </c>
      <c r="N256" s="11">
        <v>0</v>
      </c>
      <c r="O256" s="4">
        <v>33.855633802816904</v>
      </c>
      <c r="P256" s="4">
        <v>0</v>
      </c>
      <c r="Q256" s="9">
        <v>0</v>
      </c>
      <c r="R256" s="4">
        <v>8.306338028169014</v>
      </c>
      <c r="S256" s="4">
        <v>0</v>
      </c>
      <c r="T256" s="11">
        <v>0</v>
      </c>
      <c r="U256" s="4">
        <v>4.619718309859155</v>
      </c>
      <c r="V256" s="4">
        <v>0</v>
      </c>
      <c r="W256" s="11">
        <v>0</v>
      </c>
      <c r="X256" s="4">
        <v>59.890845070422536</v>
      </c>
      <c r="Y256" s="4">
        <v>0</v>
      </c>
      <c r="Z256" s="11">
        <v>0</v>
      </c>
      <c r="AA256" s="4">
        <v>0</v>
      </c>
      <c r="AB256" s="4">
        <v>0</v>
      </c>
      <c r="AC256" s="11" t="s">
        <v>659</v>
      </c>
      <c r="AD256" s="4">
        <v>99.387323943661968</v>
      </c>
      <c r="AE256" s="4">
        <v>0</v>
      </c>
      <c r="AF256" s="11">
        <v>0</v>
      </c>
      <c r="AG256" s="4">
        <v>0</v>
      </c>
      <c r="AH256" s="4">
        <v>0</v>
      </c>
      <c r="AI256" s="11" t="s">
        <v>659</v>
      </c>
      <c r="AJ256" s="4">
        <v>0</v>
      </c>
      <c r="AK256" s="4">
        <v>0</v>
      </c>
      <c r="AL256" s="11" t="s">
        <v>659</v>
      </c>
      <c r="AM256" s="1">
        <v>445277</v>
      </c>
      <c r="AN256" s="1">
        <v>4</v>
      </c>
      <c r="AX256"/>
      <c r="AY256"/>
    </row>
    <row r="257" spans="1:51" x14ac:dyDescent="0.25">
      <c r="A257" t="s">
        <v>352</v>
      </c>
      <c r="B257" t="s">
        <v>262</v>
      </c>
      <c r="C257" t="s">
        <v>602</v>
      </c>
      <c r="D257" t="s">
        <v>423</v>
      </c>
      <c r="E257" s="4">
        <v>41.217391304347828</v>
      </c>
      <c r="F257" s="4">
        <v>127.77619565217393</v>
      </c>
      <c r="G257" s="4">
        <v>0</v>
      </c>
      <c r="H257" s="11">
        <v>0</v>
      </c>
      <c r="I257" s="4">
        <v>123.42836956521739</v>
      </c>
      <c r="J257" s="4">
        <v>0</v>
      </c>
      <c r="K257" s="11">
        <v>0</v>
      </c>
      <c r="L257" s="4">
        <v>13.687934782608695</v>
      </c>
      <c r="M257" s="4">
        <v>0</v>
      </c>
      <c r="N257" s="11">
        <v>0</v>
      </c>
      <c r="O257" s="4">
        <v>9.3401086956521731</v>
      </c>
      <c r="P257" s="4">
        <v>0</v>
      </c>
      <c r="Q257" s="9">
        <v>0</v>
      </c>
      <c r="R257" s="4">
        <v>0</v>
      </c>
      <c r="S257" s="4">
        <v>0</v>
      </c>
      <c r="T257" s="11" t="s">
        <v>659</v>
      </c>
      <c r="U257" s="4">
        <v>4.3478260869565215</v>
      </c>
      <c r="V257" s="4">
        <v>0</v>
      </c>
      <c r="W257" s="11">
        <v>0</v>
      </c>
      <c r="X257" s="4">
        <v>27.213478260869568</v>
      </c>
      <c r="Y257" s="4">
        <v>0</v>
      </c>
      <c r="Z257" s="11">
        <v>0</v>
      </c>
      <c r="AA257" s="4">
        <v>0</v>
      </c>
      <c r="AB257" s="4">
        <v>0</v>
      </c>
      <c r="AC257" s="11" t="s">
        <v>659</v>
      </c>
      <c r="AD257" s="4">
        <v>86.874782608695654</v>
      </c>
      <c r="AE257" s="4">
        <v>0</v>
      </c>
      <c r="AF257" s="11">
        <v>0</v>
      </c>
      <c r="AG257" s="4">
        <v>0</v>
      </c>
      <c r="AH257" s="4">
        <v>0</v>
      </c>
      <c r="AI257" s="11" t="s">
        <v>659</v>
      </c>
      <c r="AJ257" s="4">
        <v>0</v>
      </c>
      <c r="AK257" s="4">
        <v>0</v>
      </c>
      <c r="AL257" s="11" t="s">
        <v>659</v>
      </c>
      <c r="AM257" s="1">
        <v>445486</v>
      </c>
      <c r="AN257" s="1">
        <v>4</v>
      </c>
      <c r="AX257"/>
      <c r="AY257"/>
    </row>
    <row r="258" spans="1:51" x14ac:dyDescent="0.25">
      <c r="A258" t="s">
        <v>352</v>
      </c>
      <c r="B258" t="s">
        <v>302</v>
      </c>
      <c r="C258" t="s">
        <v>472</v>
      </c>
      <c r="D258" t="s">
        <v>425</v>
      </c>
      <c r="E258" s="4">
        <v>28.25</v>
      </c>
      <c r="F258" s="4">
        <v>158.82065217391306</v>
      </c>
      <c r="G258" s="4">
        <v>0</v>
      </c>
      <c r="H258" s="11">
        <v>0</v>
      </c>
      <c r="I258" s="4">
        <v>142.95652173913044</v>
      </c>
      <c r="J258" s="4">
        <v>0</v>
      </c>
      <c r="K258" s="11">
        <v>0</v>
      </c>
      <c r="L258" s="4">
        <v>27.396739130434781</v>
      </c>
      <c r="M258" s="4">
        <v>0</v>
      </c>
      <c r="N258" s="11">
        <v>0</v>
      </c>
      <c r="O258" s="4">
        <v>17.130434782608695</v>
      </c>
      <c r="P258" s="4">
        <v>0</v>
      </c>
      <c r="Q258" s="9">
        <v>0</v>
      </c>
      <c r="R258" s="4">
        <v>5.0489130434782608</v>
      </c>
      <c r="S258" s="4">
        <v>0</v>
      </c>
      <c r="T258" s="11">
        <v>0</v>
      </c>
      <c r="U258" s="4">
        <v>5.2173913043478262</v>
      </c>
      <c r="V258" s="4">
        <v>0</v>
      </c>
      <c r="W258" s="11">
        <v>0</v>
      </c>
      <c r="X258" s="4">
        <v>46.432065217391305</v>
      </c>
      <c r="Y258" s="4">
        <v>0</v>
      </c>
      <c r="Z258" s="11">
        <v>0</v>
      </c>
      <c r="AA258" s="4">
        <v>5.5978260869565215</v>
      </c>
      <c r="AB258" s="4">
        <v>0</v>
      </c>
      <c r="AC258" s="11">
        <v>0</v>
      </c>
      <c r="AD258" s="4">
        <v>79.394021739130437</v>
      </c>
      <c r="AE258" s="4">
        <v>0</v>
      </c>
      <c r="AF258" s="11">
        <v>0</v>
      </c>
      <c r="AG258" s="4">
        <v>0</v>
      </c>
      <c r="AH258" s="4">
        <v>0</v>
      </c>
      <c r="AI258" s="11" t="s">
        <v>659</v>
      </c>
      <c r="AJ258" s="4">
        <v>0</v>
      </c>
      <c r="AK258" s="4">
        <v>0</v>
      </c>
      <c r="AL258" s="11" t="s">
        <v>659</v>
      </c>
      <c r="AM258" s="1">
        <v>445534</v>
      </c>
      <c r="AN258" s="1">
        <v>4</v>
      </c>
      <c r="AX258"/>
      <c r="AY258"/>
    </row>
    <row r="259" spans="1:51" x14ac:dyDescent="0.25">
      <c r="A259" t="s">
        <v>352</v>
      </c>
      <c r="B259" t="s">
        <v>115</v>
      </c>
      <c r="C259" t="s">
        <v>498</v>
      </c>
      <c r="D259" t="s">
        <v>402</v>
      </c>
      <c r="E259" s="4">
        <v>100.46739130434783</v>
      </c>
      <c r="F259" s="4">
        <v>316.66706521739127</v>
      </c>
      <c r="G259" s="4">
        <v>0</v>
      </c>
      <c r="H259" s="11">
        <v>0</v>
      </c>
      <c r="I259" s="4">
        <v>287.9364130434783</v>
      </c>
      <c r="J259" s="4">
        <v>0</v>
      </c>
      <c r="K259" s="11">
        <v>0</v>
      </c>
      <c r="L259" s="4">
        <v>48.045869565217387</v>
      </c>
      <c r="M259" s="4">
        <v>0</v>
      </c>
      <c r="N259" s="11">
        <v>0</v>
      </c>
      <c r="O259" s="4">
        <v>26.326086956521738</v>
      </c>
      <c r="P259" s="4">
        <v>0</v>
      </c>
      <c r="Q259" s="9">
        <v>0</v>
      </c>
      <c r="R259" s="4">
        <v>18.198369565217391</v>
      </c>
      <c r="S259" s="4">
        <v>0</v>
      </c>
      <c r="T259" s="11">
        <v>0</v>
      </c>
      <c r="U259" s="4">
        <v>3.5214130434782613</v>
      </c>
      <c r="V259" s="4">
        <v>0</v>
      </c>
      <c r="W259" s="11">
        <v>0</v>
      </c>
      <c r="X259" s="4">
        <v>103.24728260869566</v>
      </c>
      <c r="Y259" s="4">
        <v>0</v>
      </c>
      <c r="Z259" s="11">
        <v>0</v>
      </c>
      <c r="AA259" s="4">
        <v>7.0108695652173916</v>
      </c>
      <c r="AB259" s="4">
        <v>0</v>
      </c>
      <c r="AC259" s="11">
        <v>0</v>
      </c>
      <c r="AD259" s="4">
        <v>158.36304347826086</v>
      </c>
      <c r="AE259" s="4">
        <v>0</v>
      </c>
      <c r="AF259" s="11">
        <v>0</v>
      </c>
      <c r="AG259" s="4">
        <v>0</v>
      </c>
      <c r="AH259" s="4">
        <v>0</v>
      </c>
      <c r="AI259" s="11" t="s">
        <v>659</v>
      </c>
      <c r="AJ259" s="4">
        <v>0</v>
      </c>
      <c r="AK259" s="4">
        <v>0</v>
      </c>
      <c r="AL259" s="11" t="s">
        <v>659</v>
      </c>
      <c r="AM259" s="1">
        <v>445258</v>
      </c>
      <c r="AN259" s="1">
        <v>4</v>
      </c>
      <c r="AX259"/>
      <c r="AY259"/>
    </row>
    <row r="260" spans="1:51" x14ac:dyDescent="0.25">
      <c r="A260" t="s">
        <v>352</v>
      </c>
      <c r="B260" t="s">
        <v>116</v>
      </c>
      <c r="C260" t="s">
        <v>565</v>
      </c>
      <c r="D260" t="s">
        <v>415</v>
      </c>
      <c r="E260" s="4">
        <v>41.826086956521742</v>
      </c>
      <c r="F260" s="4">
        <v>234.90532608695651</v>
      </c>
      <c r="G260" s="4">
        <v>0</v>
      </c>
      <c r="H260" s="11">
        <v>0</v>
      </c>
      <c r="I260" s="4">
        <v>194.39304347826086</v>
      </c>
      <c r="J260" s="4">
        <v>0</v>
      </c>
      <c r="K260" s="11">
        <v>0</v>
      </c>
      <c r="L260" s="4">
        <v>20.480978260869563</v>
      </c>
      <c r="M260" s="4">
        <v>0</v>
      </c>
      <c r="N260" s="11">
        <v>0</v>
      </c>
      <c r="O260" s="4">
        <v>2.4565217391304346</v>
      </c>
      <c r="P260" s="4">
        <v>0</v>
      </c>
      <c r="Q260" s="9">
        <v>0</v>
      </c>
      <c r="R260" s="4">
        <v>18.024456521739129</v>
      </c>
      <c r="S260" s="4">
        <v>0</v>
      </c>
      <c r="T260" s="11">
        <v>0</v>
      </c>
      <c r="U260" s="4">
        <v>0</v>
      </c>
      <c r="V260" s="4">
        <v>0</v>
      </c>
      <c r="W260" s="11" t="s">
        <v>659</v>
      </c>
      <c r="X260" s="4">
        <v>58.665760869565219</v>
      </c>
      <c r="Y260" s="4">
        <v>0</v>
      </c>
      <c r="Z260" s="11">
        <v>0</v>
      </c>
      <c r="AA260" s="4">
        <v>22.487826086956524</v>
      </c>
      <c r="AB260" s="4">
        <v>0</v>
      </c>
      <c r="AC260" s="11">
        <v>0</v>
      </c>
      <c r="AD260" s="4">
        <v>133.27076086956521</v>
      </c>
      <c r="AE260" s="4">
        <v>0</v>
      </c>
      <c r="AF260" s="11">
        <v>0</v>
      </c>
      <c r="AG260" s="4">
        <v>0</v>
      </c>
      <c r="AH260" s="4">
        <v>0</v>
      </c>
      <c r="AI260" s="11" t="s">
        <v>659</v>
      </c>
      <c r="AJ260" s="4">
        <v>0</v>
      </c>
      <c r="AK260" s="4">
        <v>0</v>
      </c>
      <c r="AL260" s="11" t="s">
        <v>659</v>
      </c>
      <c r="AM260" s="1">
        <v>445259</v>
      </c>
      <c r="AN260" s="1">
        <v>4</v>
      </c>
      <c r="AX260"/>
      <c r="AY260"/>
    </row>
    <row r="261" spans="1:51" x14ac:dyDescent="0.25">
      <c r="A261" t="s">
        <v>352</v>
      </c>
      <c r="B261" t="s">
        <v>236</v>
      </c>
      <c r="C261" t="s">
        <v>599</v>
      </c>
      <c r="D261" t="s">
        <v>381</v>
      </c>
      <c r="E261" s="4">
        <v>70.239130434782609</v>
      </c>
      <c r="F261" s="4">
        <v>225.5604347826087</v>
      </c>
      <c r="G261" s="4">
        <v>32.165760869565219</v>
      </c>
      <c r="H261" s="11">
        <v>0.14260373677930721</v>
      </c>
      <c r="I261" s="4">
        <v>212.1854347826087</v>
      </c>
      <c r="J261" s="4">
        <v>32.165760869565219</v>
      </c>
      <c r="K261" s="11">
        <v>0.15159269015104712</v>
      </c>
      <c r="L261" s="4">
        <v>29.413043478260871</v>
      </c>
      <c r="M261" s="4">
        <v>5.6494565217391308</v>
      </c>
      <c r="N261" s="11">
        <v>0.19207317073170732</v>
      </c>
      <c r="O261" s="4">
        <v>17.875</v>
      </c>
      <c r="P261" s="4">
        <v>5.6494565217391308</v>
      </c>
      <c r="Q261" s="9">
        <v>0.31605351170568563</v>
      </c>
      <c r="R261" s="4">
        <v>6.6684782608695654</v>
      </c>
      <c r="S261" s="4">
        <v>0</v>
      </c>
      <c r="T261" s="11">
        <v>0</v>
      </c>
      <c r="U261" s="4">
        <v>4.8695652173913047</v>
      </c>
      <c r="V261" s="4">
        <v>0</v>
      </c>
      <c r="W261" s="11">
        <v>0</v>
      </c>
      <c r="X261" s="4">
        <v>74.235760869565212</v>
      </c>
      <c r="Y261" s="4">
        <v>6.8967391304347823</v>
      </c>
      <c r="Z261" s="11">
        <v>9.2903191799334969E-2</v>
      </c>
      <c r="AA261" s="4">
        <v>1.8369565217391304</v>
      </c>
      <c r="AB261" s="4">
        <v>0</v>
      </c>
      <c r="AC261" s="11">
        <v>0</v>
      </c>
      <c r="AD261" s="4">
        <v>120.05565217391303</v>
      </c>
      <c r="AE261" s="4">
        <v>19.619565217391305</v>
      </c>
      <c r="AF261" s="11">
        <v>0.16342058755359834</v>
      </c>
      <c r="AG261" s="4">
        <v>1.9021739130434784E-2</v>
      </c>
      <c r="AH261" s="4">
        <v>0</v>
      </c>
      <c r="AI261" s="11">
        <v>0</v>
      </c>
      <c r="AJ261" s="4">
        <v>0</v>
      </c>
      <c r="AK261" s="4">
        <v>0</v>
      </c>
      <c r="AL261" s="11" t="s">
        <v>659</v>
      </c>
      <c r="AM261" s="1">
        <v>445456</v>
      </c>
      <c r="AN261" s="1">
        <v>4</v>
      </c>
      <c r="AX261"/>
      <c r="AY261"/>
    </row>
    <row r="262" spans="1:51" x14ac:dyDescent="0.25">
      <c r="A262" t="s">
        <v>352</v>
      </c>
      <c r="B262" t="s">
        <v>123</v>
      </c>
      <c r="C262" t="s">
        <v>472</v>
      </c>
      <c r="D262" t="s">
        <v>425</v>
      </c>
      <c r="E262" s="4">
        <v>84.989130434782609</v>
      </c>
      <c r="F262" s="4">
        <v>321.56793478260869</v>
      </c>
      <c r="G262" s="4">
        <v>10.366847826086957</v>
      </c>
      <c r="H262" s="11">
        <v>3.2238437682212663E-2</v>
      </c>
      <c r="I262" s="4">
        <v>287.2228260869565</v>
      </c>
      <c r="J262" s="4">
        <v>10.366847826086957</v>
      </c>
      <c r="K262" s="11">
        <v>3.6093398172150848E-2</v>
      </c>
      <c r="L262" s="4">
        <v>55.505434782608702</v>
      </c>
      <c r="M262" s="4">
        <v>0</v>
      </c>
      <c r="N262" s="11">
        <v>0</v>
      </c>
      <c r="O262" s="4">
        <v>31.103260869565219</v>
      </c>
      <c r="P262" s="4">
        <v>0</v>
      </c>
      <c r="Q262" s="9">
        <v>0</v>
      </c>
      <c r="R262" s="4">
        <v>19.820652173913043</v>
      </c>
      <c r="S262" s="4">
        <v>0</v>
      </c>
      <c r="T262" s="11">
        <v>0</v>
      </c>
      <c r="U262" s="4">
        <v>4.5815217391304346</v>
      </c>
      <c r="V262" s="4">
        <v>0</v>
      </c>
      <c r="W262" s="11">
        <v>0</v>
      </c>
      <c r="X262" s="4">
        <v>86.929347826086953</v>
      </c>
      <c r="Y262" s="4">
        <v>2.2065217391304346</v>
      </c>
      <c r="Z262" s="11">
        <v>2.5382932166301969E-2</v>
      </c>
      <c r="AA262" s="4">
        <v>9.9429347826086953</v>
      </c>
      <c r="AB262" s="4">
        <v>0</v>
      </c>
      <c r="AC262" s="11">
        <v>0</v>
      </c>
      <c r="AD262" s="4">
        <v>169.19021739130434</v>
      </c>
      <c r="AE262" s="4">
        <v>8.1603260869565215</v>
      </c>
      <c r="AF262" s="11">
        <v>4.8231666184831837E-2</v>
      </c>
      <c r="AG262" s="4">
        <v>0</v>
      </c>
      <c r="AH262" s="4">
        <v>0</v>
      </c>
      <c r="AI262" s="11" t="s">
        <v>659</v>
      </c>
      <c r="AJ262" s="4">
        <v>0</v>
      </c>
      <c r="AK262" s="4">
        <v>0</v>
      </c>
      <c r="AL262" s="11" t="s">
        <v>659</v>
      </c>
      <c r="AM262" s="1">
        <v>445270</v>
      </c>
      <c r="AN262" s="1">
        <v>4</v>
      </c>
      <c r="AX262"/>
      <c r="AY262"/>
    </row>
    <row r="263" spans="1:51" x14ac:dyDescent="0.25">
      <c r="A263" t="s">
        <v>352</v>
      </c>
      <c r="B263" t="s">
        <v>33</v>
      </c>
      <c r="C263" t="s">
        <v>548</v>
      </c>
      <c r="D263" t="s">
        <v>416</v>
      </c>
      <c r="E263" s="4">
        <v>50.673913043478258</v>
      </c>
      <c r="F263" s="4">
        <v>191.38315217391306</v>
      </c>
      <c r="G263" s="4">
        <v>12.426630434782609</v>
      </c>
      <c r="H263" s="11">
        <v>6.4930639367306073E-2</v>
      </c>
      <c r="I263" s="4">
        <v>182.94565217391306</v>
      </c>
      <c r="J263" s="4">
        <v>12.426630434782609</v>
      </c>
      <c r="K263" s="11">
        <v>6.7925256966312159E-2</v>
      </c>
      <c r="L263" s="4">
        <v>26.508152173913043</v>
      </c>
      <c r="M263" s="4">
        <v>0</v>
      </c>
      <c r="N263" s="11">
        <v>0</v>
      </c>
      <c r="O263" s="4">
        <v>18.070652173913043</v>
      </c>
      <c r="P263" s="4">
        <v>0</v>
      </c>
      <c r="Q263" s="9">
        <v>0</v>
      </c>
      <c r="R263" s="4">
        <v>3.3885869565217392</v>
      </c>
      <c r="S263" s="4">
        <v>0</v>
      </c>
      <c r="T263" s="11">
        <v>0</v>
      </c>
      <c r="U263" s="4">
        <v>5.0489130434782608</v>
      </c>
      <c r="V263" s="4">
        <v>0</v>
      </c>
      <c r="W263" s="11">
        <v>0</v>
      </c>
      <c r="X263" s="4">
        <v>60.668478260869563</v>
      </c>
      <c r="Y263" s="4">
        <v>12.426630434782609</v>
      </c>
      <c r="Z263" s="11">
        <v>0.20482845113320794</v>
      </c>
      <c r="AA263" s="4">
        <v>0</v>
      </c>
      <c r="AB263" s="4">
        <v>0</v>
      </c>
      <c r="AC263" s="11" t="s">
        <v>659</v>
      </c>
      <c r="AD263" s="4">
        <v>104.20652173913044</v>
      </c>
      <c r="AE263" s="4">
        <v>0</v>
      </c>
      <c r="AF263" s="11">
        <v>0</v>
      </c>
      <c r="AG263" s="4">
        <v>0</v>
      </c>
      <c r="AH263" s="4">
        <v>0</v>
      </c>
      <c r="AI263" s="11" t="s">
        <v>659</v>
      </c>
      <c r="AJ263" s="4">
        <v>0</v>
      </c>
      <c r="AK263" s="4">
        <v>0</v>
      </c>
      <c r="AL263" s="11" t="s">
        <v>659</v>
      </c>
      <c r="AM263" s="1">
        <v>445115</v>
      </c>
      <c r="AN263" s="1">
        <v>4</v>
      </c>
      <c r="AX263"/>
      <c r="AY263"/>
    </row>
    <row r="264" spans="1:51" x14ac:dyDescent="0.25">
      <c r="A264" t="s">
        <v>352</v>
      </c>
      <c r="B264" t="s">
        <v>306</v>
      </c>
      <c r="C264" t="s">
        <v>470</v>
      </c>
      <c r="D264" t="s">
        <v>454</v>
      </c>
      <c r="E264" s="4">
        <v>41.228260869565219</v>
      </c>
      <c r="F264" s="4">
        <v>148.36413043478262</v>
      </c>
      <c r="G264" s="4">
        <v>0</v>
      </c>
      <c r="H264" s="11">
        <v>0</v>
      </c>
      <c r="I264" s="4">
        <v>140.47826086956522</v>
      </c>
      <c r="J264" s="4">
        <v>0</v>
      </c>
      <c r="K264" s="11">
        <v>0</v>
      </c>
      <c r="L264" s="4">
        <v>30.489130434782609</v>
      </c>
      <c r="M264" s="4">
        <v>0</v>
      </c>
      <c r="N264" s="11">
        <v>0</v>
      </c>
      <c r="O264" s="4">
        <v>22.603260869565219</v>
      </c>
      <c r="P264" s="4">
        <v>0</v>
      </c>
      <c r="Q264" s="9">
        <v>0</v>
      </c>
      <c r="R264" s="4">
        <v>2.4076086956521738</v>
      </c>
      <c r="S264" s="4">
        <v>0</v>
      </c>
      <c r="T264" s="11">
        <v>0</v>
      </c>
      <c r="U264" s="4">
        <v>5.4782608695652177</v>
      </c>
      <c r="V264" s="4">
        <v>0</v>
      </c>
      <c r="W264" s="11">
        <v>0</v>
      </c>
      <c r="X264" s="4">
        <v>24.307065217391305</v>
      </c>
      <c r="Y264" s="4">
        <v>0</v>
      </c>
      <c r="Z264" s="11">
        <v>0</v>
      </c>
      <c r="AA264" s="4">
        <v>0</v>
      </c>
      <c r="AB264" s="4">
        <v>0</v>
      </c>
      <c r="AC264" s="11" t="s">
        <v>659</v>
      </c>
      <c r="AD264" s="4">
        <v>93.567934782608702</v>
      </c>
      <c r="AE264" s="4">
        <v>0</v>
      </c>
      <c r="AF264" s="11">
        <v>0</v>
      </c>
      <c r="AG264" s="4">
        <v>0</v>
      </c>
      <c r="AH264" s="4">
        <v>0</v>
      </c>
      <c r="AI264" s="11" t="s">
        <v>659</v>
      </c>
      <c r="AJ264" s="4">
        <v>0</v>
      </c>
      <c r="AK264" s="4">
        <v>0</v>
      </c>
      <c r="AL264" s="11" t="s">
        <v>659</v>
      </c>
      <c r="AM264" s="7">
        <v>4.3999999999999999E+133</v>
      </c>
      <c r="AN264" s="1">
        <v>4</v>
      </c>
      <c r="AX264"/>
      <c r="AY264"/>
    </row>
    <row r="265" spans="1:51" x14ac:dyDescent="0.25">
      <c r="A265" t="s">
        <v>352</v>
      </c>
      <c r="B265" t="s">
        <v>66</v>
      </c>
      <c r="C265" t="s">
        <v>468</v>
      </c>
      <c r="D265" t="s">
        <v>423</v>
      </c>
      <c r="E265" s="4">
        <v>100.73913043478261</v>
      </c>
      <c r="F265" s="4">
        <v>480.09706521739133</v>
      </c>
      <c r="G265" s="4">
        <v>70.684021739130429</v>
      </c>
      <c r="H265" s="11">
        <v>0.14722860617180447</v>
      </c>
      <c r="I265" s="4">
        <v>447.02369565217396</v>
      </c>
      <c r="J265" s="4">
        <v>70.684021739130429</v>
      </c>
      <c r="K265" s="11">
        <v>0.15812142046744918</v>
      </c>
      <c r="L265" s="4">
        <v>110.02641304347827</v>
      </c>
      <c r="M265" s="4">
        <v>22.635108695652178</v>
      </c>
      <c r="N265" s="11">
        <v>0.20572431718470766</v>
      </c>
      <c r="O265" s="4">
        <v>77.621521739130444</v>
      </c>
      <c r="P265" s="4">
        <v>22.635108695652178</v>
      </c>
      <c r="Q265" s="9">
        <v>0.29160866971564925</v>
      </c>
      <c r="R265" s="4">
        <v>27.100543478260871</v>
      </c>
      <c r="S265" s="4">
        <v>0</v>
      </c>
      <c r="T265" s="11">
        <v>0</v>
      </c>
      <c r="U265" s="4">
        <v>5.3043478260869561</v>
      </c>
      <c r="V265" s="4">
        <v>0</v>
      </c>
      <c r="W265" s="11">
        <v>0</v>
      </c>
      <c r="X265" s="4">
        <v>100.11228260869564</v>
      </c>
      <c r="Y265" s="4">
        <v>20.756304347826088</v>
      </c>
      <c r="Z265" s="11">
        <v>0.20733024766756461</v>
      </c>
      <c r="AA265" s="4">
        <v>0.66847826086956519</v>
      </c>
      <c r="AB265" s="4">
        <v>0</v>
      </c>
      <c r="AC265" s="11">
        <v>0</v>
      </c>
      <c r="AD265" s="4">
        <v>264.13771739130436</v>
      </c>
      <c r="AE265" s="4">
        <v>27.292608695652167</v>
      </c>
      <c r="AF265" s="11">
        <v>0.10332719221321877</v>
      </c>
      <c r="AG265" s="4">
        <v>5.1521739130434785</v>
      </c>
      <c r="AH265" s="4">
        <v>0</v>
      </c>
      <c r="AI265" s="11">
        <v>0</v>
      </c>
      <c r="AJ265" s="4">
        <v>0</v>
      </c>
      <c r="AK265" s="4">
        <v>0</v>
      </c>
      <c r="AL265" s="11" t="s">
        <v>659</v>
      </c>
      <c r="AM265" s="1">
        <v>445166</v>
      </c>
      <c r="AN265" s="1">
        <v>4</v>
      </c>
      <c r="AX265"/>
      <c r="AY265"/>
    </row>
    <row r="266" spans="1:51" x14ac:dyDescent="0.25">
      <c r="A266" t="s">
        <v>352</v>
      </c>
      <c r="B266" t="s">
        <v>273</v>
      </c>
      <c r="C266" t="s">
        <v>581</v>
      </c>
      <c r="D266" t="s">
        <v>447</v>
      </c>
      <c r="E266" s="4">
        <v>93.695652173913047</v>
      </c>
      <c r="F266" s="4">
        <v>339.24619565217392</v>
      </c>
      <c r="G266" s="4">
        <v>70.0695652173913</v>
      </c>
      <c r="H266" s="11">
        <v>0.20654488131455126</v>
      </c>
      <c r="I266" s="4">
        <v>303.78695652173917</v>
      </c>
      <c r="J266" s="4">
        <v>70.0695652173913</v>
      </c>
      <c r="K266" s="11">
        <v>0.23065363312389972</v>
      </c>
      <c r="L266" s="4">
        <v>26.206521739130437</v>
      </c>
      <c r="M266" s="4">
        <v>0</v>
      </c>
      <c r="N266" s="11">
        <v>0</v>
      </c>
      <c r="O266" s="4">
        <v>7.7472826086956523</v>
      </c>
      <c r="P266" s="4">
        <v>0</v>
      </c>
      <c r="Q266" s="9">
        <v>0</v>
      </c>
      <c r="R266" s="4">
        <v>12.720108695652174</v>
      </c>
      <c r="S266" s="4">
        <v>0</v>
      </c>
      <c r="T266" s="11">
        <v>0</v>
      </c>
      <c r="U266" s="4">
        <v>5.7391304347826084</v>
      </c>
      <c r="V266" s="4">
        <v>0</v>
      </c>
      <c r="W266" s="11">
        <v>0</v>
      </c>
      <c r="X266" s="4">
        <v>110.1320652173913</v>
      </c>
      <c r="Y266" s="4">
        <v>24.004347826086956</v>
      </c>
      <c r="Z266" s="11">
        <v>0.21795966305275782</v>
      </c>
      <c r="AA266" s="4">
        <v>17</v>
      </c>
      <c r="AB266" s="4">
        <v>0</v>
      </c>
      <c r="AC266" s="11">
        <v>0</v>
      </c>
      <c r="AD266" s="4">
        <v>185.90760869565219</v>
      </c>
      <c r="AE266" s="4">
        <v>46.065217391304351</v>
      </c>
      <c r="AF266" s="11">
        <v>0.24778554097114625</v>
      </c>
      <c r="AG266" s="4">
        <v>0</v>
      </c>
      <c r="AH266" s="4">
        <v>0</v>
      </c>
      <c r="AI266" s="11" t="s">
        <v>659</v>
      </c>
      <c r="AJ266" s="4">
        <v>0</v>
      </c>
      <c r="AK266" s="4">
        <v>0</v>
      </c>
      <c r="AL266" s="11" t="s">
        <v>659</v>
      </c>
      <c r="AM266" s="1">
        <v>445497</v>
      </c>
      <c r="AN266" s="1">
        <v>4</v>
      </c>
      <c r="AX266"/>
      <c r="AY266"/>
    </row>
    <row r="267" spans="1:51" x14ac:dyDescent="0.25">
      <c r="A267" t="s">
        <v>352</v>
      </c>
      <c r="B267" t="s">
        <v>65</v>
      </c>
      <c r="C267" t="s">
        <v>527</v>
      </c>
      <c r="D267" t="s">
        <v>374</v>
      </c>
      <c r="E267" s="4">
        <v>133.96739130434781</v>
      </c>
      <c r="F267" s="4">
        <v>339.92793478260876</v>
      </c>
      <c r="G267" s="4">
        <v>5.7349999999999994</v>
      </c>
      <c r="H267" s="11">
        <v>1.6871223024573299E-2</v>
      </c>
      <c r="I267" s="4">
        <v>299.0719565217392</v>
      </c>
      <c r="J267" s="4">
        <v>5.7349999999999994</v>
      </c>
      <c r="K267" s="11">
        <v>1.9175987166095691E-2</v>
      </c>
      <c r="L267" s="4">
        <v>41.057065217391305</v>
      </c>
      <c r="M267" s="4">
        <v>0</v>
      </c>
      <c r="N267" s="11">
        <v>0</v>
      </c>
      <c r="O267" s="4">
        <v>16.141304347826086</v>
      </c>
      <c r="P267" s="4">
        <v>0</v>
      </c>
      <c r="Q267" s="9">
        <v>0</v>
      </c>
      <c r="R267" s="4">
        <v>19.176630434782609</v>
      </c>
      <c r="S267" s="4">
        <v>0</v>
      </c>
      <c r="T267" s="11">
        <v>0</v>
      </c>
      <c r="U267" s="4">
        <v>5.7391304347826084</v>
      </c>
      <c r="V267" s="4">
        <v>0</v>
      </c>
      <c r="W267" s="11">
        <v>0</v>
      </c>
      <c r="X267" s="4">
        <v>94.67413043478264</v>
      </c>
      <c r="Y267" s="4">
        <v>1.8317391304347823</v>
      </c>
      <c r="Z267" s="11">
        <v>1.9347831577883855E-2</v>
      </c>
      <c r="AA267" s="4">
        <v>15.940217391304348</v>
      </c>
      <c r="AB267" s="4">
        <v>0</v>
      </c>
      <c r="AC267" s="11">
        <v>0</v>
      </c>
      <c r="AD267" s="4">
        <v>178.97391304347829</v>
      </c>
      <c r="AE267" s="4">
        <v>3.9032608695652171</v>
      </c>
      <c r="AF267" s="11">
        <v>2.1809105043241662E-2</v>
      </c>
      <c r="AG267" s="4">
        <v>9.2826086956521738</v>
      </c>
      <c r="AH267" s="4">
        <v>0</v>
      </c>
      <c r="AI267" s="11">
        <v>0</v>
      </c>
      <c r="AJ267" s="4">
        <v>0</v>
      </c>
      <c r="AK267" s="4">
        <v>0</v>
      </c>
      <c r="AL267" s="11" t="s">
        <v>659</v>
      </c>
      <c r="AM267" s="1">
        <v>445165</v>
      </c>
      <c r="AN267" s="1">
        <v>4</v>
      </c>
      <c r="AX267"/>
      <c r="AY267"/>
    </row>
    <row r="268" spans="1:51" x14ac:dyDescent="0.25">
      <c r="A268" t="s">
        <v>352</v>
      </c>
      <c r="B268" t="s">
        <v>92</v>
      </c>
      <c r="C268" t="s">
        <v>506</v>
      </c>
      <c r="D268" t="s">
        <v>374</v>
      </c>
      <c r="E268" s="4">
        <v>82.467391304347828</v>
      </c>
      <c r="F268" s="4">
        <v>414.07717391304357</v>
      </c>
      <c r="G268" s="4">
        <v>36.358260869565221</v>
      </c>
      <c r="H268" s="11">
        <v>8.7805518295003812E-2</v>
      </c>
      <c r="I268" s="4">
        <v>408.94673913043488</v>
      </c>
      <c r="J268" s="4">
        <v>36.358260869565221</v>
      </c>
      <c r="K268" s="11">
        <v>8.8907081022031667E-2</v>
      </c>
      <c r="L268" s="4">
        <v>24.901086956521745</v>
      </c>
      <c r="M268" s="4">
        <v>0</v>
      </c>
      <c r="N268" s="11">
        <v>0</v>
      </c>
      <c r="O268" s="4">
        <v>19.857608695652178</v>
      </c>
      <c r="P268" s="4">
        <v>0</v>
      </c>
      <c r="Q268" s="9">
        <v>0</v>
      </c>
      <c r="R268" s="4">
        <v>0</v>
      </c>
      <c r="S268" s="4">
        <v>0</v>
      </c>
      <c r="T268" s="11" t="s">
        <v>659</v>
      </c>
      <c r="U268" s="4">
        <v>5.0434782608695654</v>
      </c>
      <c r="V268" s="4">
        <v>0</v>
      </c>
      <c r="W268" s="11">
        <v>0</v>
      </c>
      <c r="X268" s="4">
        <v>135.26195652173911</v>
      </c>
      <c r="Y268" s="4">
        <v>5.7913043478260873</v>
      </c>
      <c r="Z268" s="11">
        <v>4.2815470785352104E-2</v>
      </c>
      <c r="AA268" s="4">
        <v>8.6956521739130432E-2</v>
      </c>
      <c r="AB268" s="4">
        <v>0</v>
      </c>
      <c r="AC268" s="11">
        <v>0</v>
      </c>
      <c r="AD268" s="4">
        <v>253.82717391304359</v>
      </c>
      <c r="AE268" s="4">
        <v>30.566956521739133</v>
      </c>
      <c r="AF268" s="11">
        <v>0.12042428732319573</v>
      </c>
      <c r="AG268" s="4">
        <v>0</v>
      </c>
      <c r="AH268" s="4">
        <v>0</v>
      </c>
      <c r="AI268" s="11" t="s">
        <v>659</v>
      </c>
      <c r="AJ268" s="4">
        <v>0</v>
      </c>
      <c r="AK268" s="4">
        <v>0</v>
      </c>
      <c r="AL268" s="11" t="s">
        <v>659</v>
      </c>
      <c r="AM268" s="1">
        <v>445221</v>
      </c>
      <c r="AN268" s="1">
        <v>4</v>
      </c>
      <c r="AX268"/>
      <c r="AY268"/>
    </row>
    <row r="269" spans="1:51" x14ac:dyDescent="0.25">
      <c r="A269" t="s">
        <v>352</v>
      </c>
      <c r="B269" t="s">
        <v>272</v>
      </c>
      <c r="C269" t="s">
        <v>468</v>
      </c>
      <c r="D269" t="s">
        <v>423</v>
      </c>
      <c r="E269" s="4">
        <v>87.021739130434781</v>
      </c>
      <c r="F269" s="4">
        <v>379.51608695652175</v>
      </c>
      <c r="G269" s="4">
        <v>119.55586956521739</v>
      </c>
      <c r="H269" s="11">
        <v>0.31502187568379414</v>
      </c>
      <c r="I269" s="4">
        <v>359.05141304347831</v>
      </c>
      <c r="J269" s="4">
        <v>119.55586956521739</v>
      </c>
      <c r="K269" s="11">
        <v>0.33297702006464491</v>
      </c>
      <c r="L269" s="4">
        <v>59.869565217391305</v>
      </c>
      <c r="M269" s="4">
        <v>0.13043478260869565</v>
      </c>
      <c r="N269" s="11">
        <v>2.1786492374727667E-3</v>
      </c>
      <c r="O269" s="4">
        <v>44.614130434782609</v>
      </c>
      <c r="P269" s="4">
        <v>0.13043478260869565</v>
      </c>
      <c r="Q269" s="9">
        <v>2.9236204166159093E-3</v>
      </c>
      <c r="R269" s="4">
        <v>10.211956521739131</v>
      </c>
      <c r="S269" s="4">
        <v>0</v>
      </c>
      <c r="T269" s="11">
        <v>0</v>
      </c>
      <c r="U269" s="4">
        <v>5.0434782608695654</v>
      </c>
      <c r="V269" s="4">
        <v>0</v>
      </c>
      <c r="W269" s="11">
        <v>0</v>
      </c>
      <c r="X269" s="4">
        <v>112.26989130434782</v>
      </c>
      <c r="Y269" s="4">
        <v>0</v>
      </c>
      <c r="Z269" s="11">
        <v>0</v>
      </c>
      <c r="AA269" s="4">
        <v>5.2092391304347823</v>
      </c>
      <c r="AB269" s="4">
        <v>0</v>
      </c>
      <c r="AC269" s="11">
        <v>0</v>
      </c>
      <c r="AD269" s="4">
        <v>197.17282608695655</v>
      </c>
      <c r="AE269" s="4">
        <v>119.42543478260869</v>
      </c>
      <c r="AF269" s="11">
        <v>0.60568911625753163</v>
      </c>
      <c r="AG269" s="4">
        <v>4.9945652173913047</v>
      </c>
      <c r="AH269" s="4">
        <v>0</v>
      </c>
      <c r="AI269" s="11">
        <v>0</v>
      </c>
      <c r="AJ269" s="4">
        <v>0</v>
      </c>
      <c r="AK269" s="4">
        <v>0</v>
      </c>
      <c r="AL269" s="11" t="s">
        <v>659</v>
      </c>
      <c r="AM269" s="1">
        <v>445496</v>
      </c>
      <c r="AN269" s="1">
        <v>4</v>
      </c>
      <c r="AX269"/>
      <c r="AY269"/>
    </row>
    <row r="270" spans="1:51" x14ac:dyDescent="0.25">
      <c r="A270" t="s">
        <v>352</v>
      </c>
      <c r="B270" t="s">
        <v>160</v>
      </c>
      <c r="C270" t="s">
        <v>580</v>
      </c>
      <c r="D270" t="s">
        <v>370</v>
      </c>
      <c r="E270" s="4">
        <v>53.358695652173914</v>
      </c>
      <c r="F270" s="4">
        <v>166.51184782608695</v>
      </c>
      <c r="G270" s="4">
        <v>0</v>
      </c>
      <c r="H270" s="11">
        <v>0</v>
      </c>
      <c r="I270" s="4">
        <v>155.24673913043478</v>
      </c>
      <c r="J270" s="4">
        <v>0</v>
      </c>
      <c r="K270" s="11">
        <v>0</v>
      </c>
      <c r="L270" s="4">
        <v>21.110543478260873</v>
      </c>
      <c r="M270" s="4">
        <v>0</v>
      </c>
      <c r="N270" s="11">
        <v>0</v>
      </c>
      <c r="O270" s="4">
        <v>9.845434782608697</v>
      </c>
      <c r="P270" s="4">
        <v>0</v>
      </c>
      <c r="Q270" s="9">
        <v>0</v>
      </c>
      <c r="R270" s="4">
        <v>6.5803260869565232</v>
      </c>
      <c r="S270" s="4">
        <v>0</v>
      </c>
      <c r="T270" s="11">
        <v>0</v>
      </c>
      <c r="U270" s="4">
        <v>4.6847826086956523</v>
      </c>
      <c r="V270" s="4">
        <v>0</v>
      </c>
      <c r="W270" s="11">
        <v>0</v>
      </c>
      <c r="X270" s="4">
        <v>54.610978260869572</v>
      </c>
      <c r="Y270" s="4">
        <v>0</v>
      </c>
      <c r="Z270" s="11">
        <v>0</v>
      </c>
      <c r="AA270" s="4">
        <v>0</v>
      </c>
      <c r="AB270" s="4">
        <v>0</v>
      </c>
      <c r="AC270" s="11" t="s">
        <v>659</v>
      </c>
      <c r="AD270" s="4">
        <v>90.790326086956497</v>
      </c>
      <c r="AE270" s="4">
        <v>0</v>
      </c>
      <c r="AF270" s="11">
        <v>0</v>
      </c>
      <c r="AG270" s="4">
        <v>0</v>
      </c>
      <c r="AH270" s="4">
        <v>0</v>
      </c>
      <c r="AI270" s="11" t="s">
        <v>659</v>
      </c>
      <c r="AJ270" s="4">
        <v>0</v>
      </c>
      <c r="AK270" s="4">
        <v>0</v>
      </c>
      <c r="AL270" s="11" t="s">
        <v>659</v>
      </c>
      <c r="AM270" s="1">
        <v>445329</v>
      </c>
      <c r="AN270" s="1">
        <v>4</v>
      </c>
      <c r="AX270"/>
      <c r="AY270"/>
    </row>
    <row r="271" spans="1:51" x14ac:dyDescent="0.25">
      <c r="A271" t="s">
        <v>352</v>
      </c>
      <c r="B271" t="s">
        <v>301</v>
      </c>
      <c r="C271" t="s">
        <v>485</v>
      </c>
      <c r="D271" t="s">
        <v>431</v>
      </c>
      <c r="E271" s="4">
        <v>39.043478260869563</v>
      </c>
      <c r="F271" s="4">
        <v>210.16630434782613</v>
      </c>
      <c r="G271" s="4">
        <v>0</v>
      </c>
      <c r="H271" s="11">
        <v>0</v>
      </c>
      <c r="I271" s="4">
        <v>194.41630434782616</v>
      </c>
      <c r="J271" s="4">
        <v>0</v>
      </c>
      <c r="K271" s="11">
        <v>0</v>
      </c>
      <c r="L271" s="4">
        <v>50.566195652173903</v>
      </c>
      <c r="M271" s="4">
        <v>0</v>
      </c>
      <c r="N271" s="11">
        <v>0</v>
      </c>
      <c r="O271" s="4">
        <v>40.131413043478254</v>
      </c>
      <c r="P271" s="4">
        <v>0</v>
      </c>
      <c r="Q271" s="9">
        <v>0</v>
      </c>
      <c r="R271" s="4">
        <v>5.6521739130434785</v>
      </c>
      <c r="S271" s="4">
        <v>0</v>
      </c>
      <c r="T271" s="11">
        <v>0</v>
      </c>
      <c r="U271" s="4">
        <v>4.7826086956521738</v>
      </c>
      <c r="V271" s="4">
        <v>0</v>
      </c>
      <c r="W271" s="11">
        <v>0</v>
      </c>
      <c r="X271" s="4">
        <v>55.1338043478261</v>
      </c>
      <c r="Y271" s="4">
        <v>0</v>
      </c>
      <c r="Z271" s="11">
        <v>0</v>
      </c>
      <c r="AA271" s="4">
        <v>5.3152173913043477</v>
      </c>
      <c r="AB271" s="4">
        <v>0</v>
      </c>
      <c r="AC271" s="11">
        <v>0</v>
      </c>
      <c r="AD271" s="4">
        <v>99.15108695652178</v>
      </c>
      <c r="AE271" s="4">
        <v>0</v>
      </c>
      <c r="AF271" s="11">
        <v>0</v>
      </c>
      <c r="AG271" s="4">
        <v>0</v>
      </c>
      <c r="AH271" s="4">
        <v>0</v>
      </c>
      <c r="AI271" s="11" t="s">
        <v>659</v>
      </c>
      <c r="AJ271" s="4">
        <v>0</v>
      </c>
      <c r="AK271" s="4">
        <v>0</v>
      </c>
      <c r="AL271" s="11" t="s">
        <v>659</v>
      </c>
      <c r="AM271" s="1">
        <v>445531</v>
      </c>
      <c r="AN271" s="1">
        <v>4</v>
      </c>
      <c r="AX271"/>
      <c r="AY271"/>
    </row>
    <row r="272" spans="1:51" x14ac:dyDescent="0.25">
      <c r="A272" t="s">
        <v>352</v>
      </c>
      <c r="B272" t="s">
        <v>258</v>
      </c>
      <c r="C272" t="s">
        <v>535</v>
      </c>
      <c r="D272" t="s">
        <v>374</v>
      </c>
      <c r="E272" s="4">
        <v>41.858695652173914</v>
      </c>
      <c r="F272" s="4">
        <v>203.48434782608689</v>
      </c>
      <c r="G272" s="4">
        <v>66.540543478260872</v>
      </c>
      <c r="H272" s="11">
        <v>0.32700570923092054</v>
      </c>
      <c r="I272" s="4">
        <v>193.58380434782603</v>
      </c>
      <c r="J272" s="4">
        <v>66.540543478260872</v>
      </c>
      <c r="K272" s="11">
        <v>0.34372990913383777</v>
      </c>
      <c r="L272" s="4">
        <v>17.799999999999997</v>
      </c>
      <c r="M272" s="4">
        <v>5.6952173913043485</v>
      </c>
      <c r="N272" s="11">
        <v>0.31995603321934546</v>
      </c>
      <c r="O272" s="4">
        <v>11.220217391304345</v>
      </c>
      <c r="P272" s="4">
        <v>5.6952173913043485</v>
      </c>
      <c r="Q272" s="9">
        <v>0.50758529827756593</v>
      </c>
      <c r="R272" s="4">
        <v>2.299673913043478</v>
      </c>
      <c r="S272" s="4">
        <v>0</v>
      </c>
      <c r="T272" s="11">
        <v>0</v>
      </c>
      <c r="U272" s="4">
        <v>4.2801086956521734</v>
      </c>
      <c r="V272" s="4">
        <v>0</v>
      </c>
      <c r="W272" s="11">
        <v>0</v>
      </c>
      <c r="X272" s="4">
        <v>53.623369565217352</v>
      </c>
      <c r="Y272" s="4">
        <v>16.818695652173915</v>
      </c>
      <c r="Z272" s="11">
        <v>0.31364488633484372</v>
      </c>
      <c r="AA272" s="4">
        <v>3.3207608695652167</v>
      </c>
      <c r="AB272" s="4">
        <v>0</v>
      </c>
      <c r="AC272" s="11">
        <v>0</v>
      </c>
      <c r="AD272" s="4">
        <v>128.74021739130433</v>
      </c>
      <c r="AE272" s="4">
        <v>44.026630434782604</v>
      </c>
      <c r="AF272" s="11">
        <v>0.34198039530230245</v>
      </c>
      <c r="AG272" s="4">
        <v>0</v>
      </c>
      <c r="AH272" s="4">
        <v>0</v>
      </c>
      <c r="AI272" s="11" t="s">
        <v>659</v>
      </c>
      <c r="AJ272" s="4">
        <v>0</v>
      </c>
      <c r="AK272" s="4">
        <v>0</v>
      </c>
      <c r="AL272" s="11" t="s">
        <v>659</v>
      </c>
      <c r="AM272" s="1">
        <v>445482</v>
      </c>
      <c r="AN272" s="1">
        <v>4</v>
      </c>
      <c r="AX272"/>
      <c r="AY272"/>
    </row>
    <row r="273" spans="1:51" x14ac:dyDescent="0.25">
      <c r="A273" t="s">
        <v>352</v>
      </c>
      <c r="B273" t="s">
        <v>153</v>
      </c>
      <c r="C273" t="s">
        <v>577</v>
      </c>
      <c r="D273" t="s">
        <v>446</v>
      </c>
      <c r="E273" s="4">
        <v>67.945652173913047</v>
      </c>
      <c r="F273" s="4">
        <v>194.6391304347826</v>
      </c>
      <c r="G273" s="4">
        <v>39.929347826086953</v>
      </c>
      <c r="H273" s="11">
        <v>0.20514553130654276</v>
      </c>
      <c r="I273" s="4">
        <v>180.69076086956522</v>
      </c>
      <c r="J273" s="4">
        <v>39.141304347826086</v>
      </c>
      <c r="K273" s="11">
        <v>0.21662039696695348</v>
      </c>
      <c r="L273" s="4">
        <v>19.71467391304348</v>
      </c>
      <c r="M273" s="4">
        <v>6.7282608695652169</v>
      </c>
      <c r="N273" s="11">
        <v>0.34128187456926251</v>
      </c>
      <c r="O273" s="4">
        <v>11.940217391304348</v>
      </c>
      <c r="P273" s="4">
        <v>5.9402173913043477</v>
      </c>
      <c r="Q273" s="9">
        <v>0.49749658625398269</v>
      </c>
      <c r="R273" s="4">
        <v>2.2961956521739131</v>
      </c>
      <c r="S273" s="4">
        <v>0.78804347826086951</v>
      </c>
      <c r="T273" s="11">
        <v>0.34319526627218933</v>
      </c>
      <c r="U273" s="4">
        <v>5.4782608695652177</v>
      </c>
      <c r="V273" s="4">
        <v>0</v>
      </c>
      <c r="W273" s="11">
        <v>0</v>
      </c>
      <c r="X273" s="4">
        <v>68.157608695652172</v>
      </c>
      <c r="Y273" s="4">
        <v>5.2554347826086953</v>
      </c>
      <c r="Z273" s="11">
        <v>7.7107088748903596E-2</v>
      </c>
      <c r="AA273" s="4">
        <v>6.1739130434782608</v>
      </c>
      <c r="AB273" s="4">
        <v>0</v>
      </c>
      <c r="AC273" s="11">
        <v>0</v>
      </c>
      <c r="AD273" s="4">
        <v>100.59293478260869</v>
      </c>
      <c r="AE273" s="4">
        <v>27.945652173913043</v>
      </c>
      <c r="AF273" s="11">
        <v>0.27780929380683017</v>
      </c>
      <c r="AG273" s="4">
        <v>0</v>
      </c>
      <c r="AH273" s="4">
        <v>0</v>
      </c>
      <c r="AI273" s="11" t="s">
        <v>659</v>
      </c>
      <c r="AJ273" s="4">
        <v>0</v>
      </c>
      <c r="AK273" s="4">
        <v>0</v>
      </c>
      <c r="AL273" s="11" t="s">
        <v>659</v>
      </c>
      <c r="AM273" s="1">
        <v>445318</v>
      </c>
      <c r="AN273" s="1">
        <v>4</v>
      </c>
      <c r="AX273"/>
      <c r="AY273"/>
    </row>
    <row r="274" spans="1:51" x14ac:dyDescent="0.25">
      <c r="A274" t="s">
        <v>352</v>
      </c>
      <c r="B274" t="s">
        <v>47</v>
      </c>
      <c r="C274" t="s">
        <v>471</v>
      </c>
      <c r="D274" t="s">
        <v>415</v>
      </c>
      <c r="E274" s="4">
        <v>89.315217391304344</v>
      </c>
      <c r="F274" s="4">
        <v>260.12228260869563</v>
      </c>
      <c r="G274" s="4">
        <v>21.307065217391305</v>
      </c>
      <c r="H274" s="11">
        <v>8.1911726299294871E-2</v>
      </c>
      <c r="I274" s="4">
        <v>237.89130434782606</v>
      </c>
      <c r="J274" s="4">
        <v>21.307065217391305</v>
      </c>
      <c r="K274" s="11">
        <v>8.9566389472722302E-2</v>
      </c>
      <c r="L274" s="4">
        <v>38.426630434782609</v>
      </c>
      <c r="M274" s="4">
        <v>3.3614130434782608</v>
      </c>
      <c r="N274" s="11">
        <v>8.7476133229616004E-2</v>
      </c>
      <c r="O274" s="4">
        <v>21.304347826086957</v>
      </c>
      <c r="P274" s="4">
        <v>3.3614130434782608</v>
      </c>
      <c r="Q274" s="9">
        <v>0.15778061224489795</v>
      </c>
      <c r="R274" s="4">
        <v>11.557065217391305</v>
      </c>
      <c r="S274" s="4">
        <v>0</v>
      </c>
      <c r="T274" s="11">
        <v>0</v>
      </c>
      <c r="U274" s="4">
        <v>5.5652173913043477</v>
      </c>
      <c r="V274" s="4">
        <v>0</v>
      </c>
      <c r="W274" s="11">
        <v>0</v>
      </c>
      <c r="X274" s="4">
        <v>79.671195652173907</v>
      </c>
      <c r="Y274" s="4">
        <v>7.9483695652173916</v>
      </c>
      <c r="Z274" s="11">
        <v>9.9764657730481945E-2</v>
      </c>
      <c r="AA274" s="4">
        <v>5.1086956521739131</v>
      </c>
      <c r="AB274" s="4">
        <v>0</v>
      </c>
      <c r="AC274" s="11">
        <v>0</v>
      </c>
      <c r="AD274" s="4">
        <v>136.91576086956522</v>
      </c>
      <c r="AE274" s="4">
        <v>9.9972826086956523</v>
      </c>
      <c r="AF274" s="11">
        <v>7.30177632231815E-2</v>
      </c>
      <c r="AG274" s="4">
        <v>0</v>
      </c>
      <c r="AH274" s="4">
        <v>0</v>
      </c>
      <c r="AI274" s="11" t="s">
        <v>659</v>
      </c>
      <c r="AJ274" s="4">
        <v>0</v>
      </c>
      <c r="AK274" s="4">
        <v>0</v>
      </c>
      <c r="AL274" s="11" t="s">
        <v>659</v>
      </c>
      <c r="AM274" s="1">
        <v>445135</v>
      </c>
      <c r="AN274" s="1">
        <v>4</v>
      </c>
      <c r="AX274"/>
      <c r="AY274"/>
    </row>
    <row r="275" spans="1:51" x14ac:dyDescent="0.25">
      <c r="A275" t="s">
        <v>352</v>
      </c>
      <c r="B275" t="s">
        <v>38</v>
      </c>
      <c r="C275" t="s">
        <v>526</v>
      </c>
      <c r="D275" t="s">
        <v>414</v>
      </c>
      <c r="E275" s="4">
        <v>72.576086956521735</v>
      </c>
      <c r="F275" s="4">
        <v>220.2608695652174</v>
      </c>
      <c r="G275" s="4">
        <v>71.263586956521735</v>
      </c>
      <c r="H275" s="11">
        <v>0.3235417489143308</v>
      </c>
      <c r="I275" s="4">
        <v>211.54891304347828</v>
      </c>
      <c r="J275" s="4">
        <v>71.263586956521735</v>
      </c>
      <c r="K275" s="11">
        <v>0.33686576750160563</v>
      </c>
      <c r="L275" s="4">
        <v>25.41032608695652</v>
      </c>
      <c r="M275" s="4">
        <v>5.4510869565217392</v>
      </c>
      <c r="N275" s="11">
        <v>0.21452251096139452</v>
      </c>
      <c r="O275" s="4">
        <v>16.698369565217391</v>
      </c>
      <c r="P275" s="4">
        <v>5.4510869565217392</v>
      </c>
      <c r="Q275" s="9">
        <v>0.32644426362896667</v>
      </c>
      <c r="R275" s="4">
        <v>5.4076086956521738</v>
      </c>
      <c r="S275" s="4">
        <v>0</v>
      </c>
      <c r="T275" s="11">
        <v>0</v>
      </c>
      <c r="U275" s="4">
        <v>3.3043478260869565</v>
      </c>
      <c r="V275" s="4">
        <v>0</v>
      </c>
      <c r="W275" s="11">
        <v>0</v>
      </c>
      <c r="X275" s="4">
        <v>62.089673913043477</v>
      </c>
      <c r="Y275" s="4">
        <v>14.125</v>
      </c>
      <c r="Z275" s="11">
        <v>0.22749354457525495</v>
      </c>
      <c r="AA275" s="4">
        <v>0</v>
      </c>
      <c r="AB275" s="4">
        <v>0</v>
      </c>
      <c r="AC275" s="11" t="s">
        <v>659</v>
      </c>
      <c r="AD275" s="4">
        <v>132.7608695652174</v>
      </c>
      <c r="AE275" s="4">
        <v>51.6875</v>
      </c>
      <c r="AF275" s="11">
        <v>0.3893278205338136</v>
      </c>
      <c r="AG275" s="4">
        <v>0</v>
      </c>
      <c r="AH275" s="4">
        <v>0</v>
      </c>
      <c r="AI275" s="11" t="s">
        <v>659</v>
      </c>
      <c r="AJ275" s="4">
        <v>0</v>
      </c>
      <c r="AK275" s="4">
        <v>0</v>
      </c>
      <c r="AL275" s="11" t="s">
        <v>659</v>
      </c>
      <c r="AM275" s="1">
        <v>445124</v>
      </c>
      <c r="AN275" s="1">
        <v>4</v>
      </c>
      <c r="AX275"/>
      <c r="AY275"/>
    </row>
    <row r="276" spans="1:51" x14ac:dyDescent="0.25">
      <c r="A276" t="s">
        <v>352</v>
      </c>
      <c r="B276" t="s">
        <v>263</v>
      </c>
      <c r="C276" t="s">
        <v>532</v>
      </c>
      <c r="D276" t="s">
        <v>371</v>
      </c>
      <c r="E276" s="4">
        <v>66.195652173913047</v>
      </c>
      <c r="F276" s="4">
        <v>207.11413043478262</v>
      </c>
      <c r="G276" s="4">
        <v>8.2771739130434785</v>
      </c>
      <c r="H276" s="11">
        <v>3.9964312891967772E-2</v>
      </c>
      <c r="I276" s="4">
        <v>188.80706521739131</v>
      </c>
      <c r="J276" s="4">
        <v>8.2771739130434785</v>
      </c>
      <c r="K276" s="11">
        <v>4.3839322980383129E-2</v>
      </c>
      <c r="L276" s="4">
        <v>25.0625</v>
      </c>
      <c r="M276" s="4">
        <v>0</v>
      </c>
      <c r="N276" s="11">
        <v>0</v>
      </c>
      <c r="O276" s="4">
        <v>12.918478260869565</v>
      </c>
      <c r="P276" s="4">
        <v>0</v>
      </c>
      <c r="Q276" s="9">
        <v>0</v>
      </c>
      <c r="R276" s="4">
        <v>6.1657608695652177</v>
      </c>
      <c r="S276" s="4">
        <v>0</v>
      </c>
      <c r="T276" s="11">
        <v>0</v>
      </c>
      <c r="U276" s="4">
        <v>5.9782608695652177</v>
      </c>
      <c r="V276" s="4">
        <v>0</v>
      </c>
      <c r="W276" s="11">
        <v>0</v>
      </c>
      <c r="X276" s="4">
        <v>61.404891304347828</v>
      </c>
      <c r="Y276" s="4">
        <v>2.3451086956521738</v>
      </c>
      <c r="Z276" s="11">
        <v>3.8190910297827139E-2</v>
      </c>
      <c r="AA276" s="4">
        <v>6.1630434782608692</v>
      </c>
      <c r="AB276" s="4">
        <v>0</v>
      </c>
      <c r="AC276" s="11">
        <v>0</v>
      </c>
      <c r="AD276" s="4">
        <v>114.48369565217391</v>
      </c>
      <c r="AE276" s="4">
        <v>5.9320652173913047</v>
      </c>
      <c r="AF276" s="11">
        <v>5.1815808212675056E-2</v>
      </c>
      <c r="AG276" s="4">
        <v>0</v>
      </c>
      <c r="AH276" s="4">
        <v>0</v>
      </c>
      <c r="AI276" s="11" t="s">
        <v>659</v>
      </c>
      <c r="AJ276" s="4">
        <v>0</v>
      </c>
      <c r="AK276" s="4">
        <v>0</v>
      </c>
      <c r="AL276" s="11" t="s">
        <v>659</v>
      </c>
      <c r="AM276" s="1">
        <v>445487</v>
      </c>
      <c r="AN276" s="1">
        <v>4</v>
      </c>
      <c r="AX276"/>
      <c r="AY276"/>
    </row>
    <row r="277" spans="1:51" x14ac:dyDescent="0.25">
      <c r="A277" t="s">
        <v>352</v>
      </c>
      <c r="B277" t="s">
        <v>194</v>
      </c>
      <c r="C277" t="s">
        <v>590</v>
      </c>
      <c r="D277" t="s">
        <v>418</v>
      </c>
      <c r="E277" s="4">
        <v>68.554347826086953</v>
      </c>
      <c r="F277" s="4">
        <v>207.10597826086956</v>
      </c>
      <c r="G277" s="4">
        <v>0</v>
      </c>
      <c r="H277" s="11">
        <v>0</v>
      </c>
      <c r="I277" s="4">
        <v>196.72554347826087</v>
      </c>
      <c r="J277" s="4">
        <v>0</v>
      </c>
      <c r="K277" s="11">
        <v>0</v>
      </c>
      <c r="L277" s="4">
        <v>27.885869565217391</v>
      </c>
      <c r="M277" s="4">
        <v>0</v>
      </c>
      <c r="N277" s="11">
        <v>0</v>
      </c>
      <c r="O277" s="4">
        <v>22.75</v>
      </c>
      <c r="P277" s="4">
        <v>0</v>
      </c>
      <c r="Q277" s="9">
        <v>0</v>
      </c>
      <c r="R277" s="4">
        <v>0</v>
      </c>
      <c r="S277" s="4">
        <v>0</v>
      </c>
      <c r="T277" s="11" t="s">
        <v>659</v>
      </c>
      <c r="U277" s="4">
        <v>5.1358695652173916</v>
      </c>
      <c r="V277" s="4">
        <v>0</v>
      </c>
      <c r="W277" s="11">
        <v>0</v>
      </c>
      <c r="X277" s="4">
        <v>55.9375</v>
      </c>
      <c r="Y277" s="4">
        <v>0</v>
      </c>
      <c r="Z277" s="11">
        <v>0</v>
      </c>
      <c r="AA277" s="4">
        <v>5.2445652173913047</v>
      </c>
      <c r="AB277" s="4">
        <v>0</v>
      </c>
      <c r="AC277" s="11">
        <v>0</v>
      </c>
      <c r="AD277" s="4">
        <v>118.03804347826087</v>
      </c>
      <c r="AE277" s="4">
        <v>0</v>
      </c>
      <c r="AF277" s="11">
        <v>0</v>
      </c>
      <c r="AG277" s="4">
        <v>0</v>
      </c>
      <c r="AH277" s="4">
        <v>0</v>
      </c>
      <c r="AI277" s="11" t="s">
        <v>659</v>
      </c>
      <c r="AJ277" s="4">
        <v>0</v>
      </c>
      <c r="AK277" s="4">
        <v>0</v>
      </c>
      <c r="AL277" s="11" t="s">
        <v>659</v>
      </c>
      <c r="AM277" s="1">
        <v>445396</v>
      </c>
      <c r="AN277" s="1">
        <v>4</v>
      </c>
      <c r="AX277"/>
      <c r="AY277"/>
    </row>
    <row r="278" spans="1:51" x14ac:dyDescent="0.25">
      <c r="A278" t="s">
        <v>352</v>
      </c>
      <c r="B278" t="s">
        <v>49</v>
      </c>
      <c r="C278" t="s">
        <v>479</v>
      </c>
      <c r="D278" t="s">
        <v>420</v>
      </c>
      <c r="E278" s="4">
        <v>42.043478260869563</v>
      </c>
      <c r="F278" s="4">
        <v>169.92391304347825</v>
      </c>
      <c r="G278" s="4">
        <v>85.790760869565219</v>
      </c>
      <c r="H278" s="11">
        <v>0.5048775027186081</v>
      </c>
      <c r="I278" s="4">
        <v>156.71739130434781</v>
      </c>
      <c r="J278" s="4">
        <v>85.790760869565219</v>
      </c>
      <c r="K278" s="11">
        <v>0.54742335968927736</v>
      </c>
      <c r="L278" s="4">
        <v>31.989130434782609</v>
      </c>
      <c r="M278" s="4">
        <v>6.5163043478260869</v>
      </c>
      <c r="N278" s="11">
        <v>0.20370370370370369</v>
      </c>
      <c r="O278" s="4">
        <v>21.114130434782609</v>
      </c>
      <c r="P278" s="4">
        <v>6.5163043478260869</v>
      </c>
      <c r="Q278" s="9">
        <v>0.30862290862290859</v>
      </c>
      <c r="R278" s="4">
        <v>5.7065217391304346</v>
      </c>
      <c r="S278" s="4">
        <v>0</v>
      </c>
      <c r="T278" s="11">
        <v>0</v>
      </c>
      <c r="U278" s="4">
        <v>5.1684782608695654</v>
      </c>
      <c r="V278" s="4">
        <v>0</v>
      </c>
      <c r="W278" s="11">
        <v>0</v>
      </c>
      <c r="X278" s="4">
        <v>33.720108695652172</v>
      </c>
      <c r="Y278" s="4">
        <v>28.508152173913043</v>
      </c>
      <c r="Z278" s="11">
        <v>0.84543476508985416</v>
      </c>
      <c r="AA278" s="4">
        <v>2.3315217391304346</v>
      </c>
      <c r="AB278" s="4">
        <v>0</v>
      </c>
      <c r="AC278" s="11">
        <v>0</v>
      </c>
      <c r="AD278" s="4">
        <v>101.88315217391305</v>
      </c>
      <c r="AE278" s="4">
        <v>50.766304347826086</v>
      </c>
      <c r="AF278" s="11">
        <v>0.4982796788733897</v>
      </c>
      <c r="AG278" s="4">
        <v>0</v>
      </c>
      <c r="AH278" s="4">
        <v>0</v>
      </c>
      <c r="AI278" s="11" t="s">
        <v>659</v>
      </c>
      <c r="AJ278" s="4">
        <v>0</v>
      </c>
      <c r="AK278" s="4">
        <v>0</v>
      </c>
      <c r="AL278" s="11" t="s">
        <v>659</v>
      </c>
      <c r="AM278" s="1">
        <v>445137</v>
      </c>
      <c r="AN278" s="1">
        <v>4</v>
      </c>
      <c r="AX278"/>
      <c r="AY278"/>
    </row>
    <row r="279" spans="1:51" x14ac:dyDescent="0.25">
      <c r="A279" t="s">
        <v>352</v>
      </c>
      <c r="B279" t="s">
        <v>69</v>
      </c>
      <c r="C279" t="s">
        <v>502</v>
      </c>
      <c r="D279" t="s">
        <v>429</v>
      </c>
      <c r="E279" s="4">
        <v>61.630434782608695</v>
      </c>
      <c r="F279" s="4">
        <v>207.14673913043475</v>
      </c>
      <c r="G279" s="4">
        <v>88.130434782608688</v>
      </c>
      <c r="H279" s="11">
        <v>0.42544929817657096</v>
      </c>
      <c r="I279" s="4">
        <v>193.35326086956522</v>
      </c>
      <c r="J279" s="4">
        <v>88.130434782608688</v>
      </c>
      <c r="K279" s="11">
        <v>0.4558000955673609</v>
      </c>
      <c r="L279" s="4">
        <v>20.766304347826086</v>
      </c>
      <c r="M279" s="4">
        <v>2.1739130434782608E-2</v>
      </c>
      <c r="N279" s="11">
        <v>1.0468463752944255E-3</v>
      </c>
      <c r="O279" s="4">
        <v>12.214673913043478</v>
      </c>
      <c r="P279" s="4">
        <v>2.1739130434782608E-2</v>
      </c>
      <c r="Q279" s="9">
        <v>1.7797552836484982E-3</v>
      </c>
      <c r="R279" s="4">
        <v>3.839673913043478</v>
      </c>
      <c r="S279" s="4">
        <v>0</v>
      </c>
      <c r="T279" s="11">
        <v>0</v>
      </c>
      <c r="U279" s="4">
        <v>4.7119565217391308</v>
      </c>
      <c r="V279" s="4">
        <v>0</v>
      </c>
      <c r="W279" s="11">
        <v>0</v>
      </c>
      <c r="X279" s="4">
        <v>72.116847826086953</v>
      </c>
      <c r="Y279" s="4">
        <v>39.758152173913047</v>
      </c>
      <c r="Z279" s="11">
        <v>0.55130185764346817</v>
      </c>
      <c r="AA279" s="4">
        <v>5.2418478260869561</v>
      </c>
      <c r="AB279" s="4">
        <v>0</v>
      </c>
      <c r="AC279" s="11">
        <v>0</v>
      </c>
      <c r="AD279" s="4">
        <v>109.02173913043478</v>
      </c>
      <c r="AE279" s="4">
        <v>48.350543478260867</v>
      </c>
      <c r="AF279" s="11">
        <v>0.44349451645064802</v>
      </c>
      <c r="AG279" s="4">
        <v>0</v>
      </c>
      <c r="AH279" s="4">
        <v>0</v>
      </c>
      <c r="AI279" s="11" t="s">
        <v>659</v>
      </c>
      <c r="AJ279" s="4">
        <v>0</v>
      </c>
      <c r="AK279" s="4">
        <v>0</v>
      </c>
      <c r="AL279" s="11" t="s">
        <v>659</v>
      </c>
      <c r="AM279" s="1">
        <v>445171</v>
      </c>
      <c r="AN279" s="1">
        <v>4</v>
      </c>
      <c r="AX279"/>
      <c r="AY279"/>
    </row>
    <row r="280" spans="1:51" x14ac:dyDescent="0.25">
      <c r="A280" t="s">
        <v>352</v>
      </c>
      <c r="B280" t="s">
        <v>276</v>
      </c>
      <c r="C280" t="s">
        <v>484</v>
      </c>
      <c r="D280" t="s">
        <v>425</v>
      </c>
      <c r="E280" s="4">
        <v>76.565217391304344</v>
      </c>
      <c r="F280" s="4">
        <v>232.95010869565218</v>
      </c>
      <c r="G280" s="4">
        <v>116.70554347826086</v>
      </c>
      <c r="H280" s="11">
        <v>0.50098943559943088</v>
      </c>
      <c r="I280" s="4">
        <v>214.59141304347827</v>
      </c>
      <c r="J280" s="4">
        <v>116.70554347826086</v>
      </c>
      <c r="K280" s="11">
        <v>0.54385001628473928</v>
      </c>
      <c r="L280" s="4">
        <v>36.35554347826087</v>
      </c>
      <c r="M280" s="4">
        <v>20.763152173913038</v>
      </c>
      <c r="N280" s="11">
        <v>0.57111378863937368</v>
      </c>
      <c r="O280" s="4">
        <v>27.716956521739132</v>
      </c>
      <c r="P280" s="4">
        <v>20.763152173913038</v>
      </c>
      <c r="Q280" s="9">
        <v>0.74911371158763251</v>
      </c>
      <c r="R280" s="4">
        <v>2.464673913043478</v>
      </c>
      <c r="S280" s="4">
        <v>0</v>
      </c>
      <c r="T280" s="11">
        <v>0</v>
      </c>
      <c r="U280" s="4">
        <v>6.1739130434782608</v>
      </c>
      <c r="V280" s="4">
        <v>0</v>
      </c>
      <c r="W280" s="11">
        <v>0</v>
      </c>
      <c r="X280" s="4">
        <v>60.452934782608693</v>
      </c>
      <c r="Y280" s="4">
        <v>22.439347826086959</v>
      </c>
      <c r="Z280" s="11">
        <v>0.37118707150909713</v>
      </c>
      <c r="AA280" s="4">
        <v>9.7201086956521738</v>
      </c>
      <c r="AB280" s="4">
        <v>0</v>
      </c>
      <c r="AC280" s="11">
        <v>0</v>
      </c>
      <c r="AD280" s="4">
        <v>126.42152173913044</v>
      </c>
      <c r="AE280" s="4">
        <v>73.503043478260864</v>
      </c>
      <c r="AF280" s="11">
        <v>0.58141242461812526</v>
      </c>
      <c r="AG280" s="4">
        <v>0</v>
      </c>
      <c r="AH280" s="4">
        <v>0</v>
      </c>
      <c r="AI280" s="11" t="s">
        <v>659</v>
      </c>
      <c r="AJ280" s="4">
        <v>0</v>
      </c>
      <c r="AK280" s="4">
        <v>0</v>
      </c>
      <c r="AL280" s="11" t="s">
        <v>659</v>
      </c>
      <c r="AM280" s="1">
        <v>445502</v>
      </c>
      <c r="AN280" s="1">
        <v>4</v>
      </c>
      <c r="AX280"/>
      <c r="AY280"/>
    </row>
    <row r="281" spans="1:51" x14ac:dyDescent="0.25">
      <c r="A281" t="s">
        <v>352</v>
      </c>
      <c r="B281" t="s">
        <v>256</v>
      </c>
      <c r="C281" t="s">
        <v>479</v>
      </c>
      <c r="D281" t="s">
        <v>420</v>
      </c>
      <c r="E281" s="4">
        <v>37.271739130434781</v>
      </c>
      <c r="F281" s="4">
        <v>161.72826086956522</v>
      </c>
      <c r="G281" s="4">
        <v>28.627717391304351</v>
      </c>
      <c r="H281" s="11">
        <v>0.17701122387257209</v>
      </c>
      <c r="I281" s="4">
        <v>145.01630434782609</v>
      </c>
      <c r="J281" s="4">
        <v>28.627717391304351</v>
      </c>
      <c r="K281" s="11">
        <v>0.19741033616909645</v>
      </c>
      <c r="L281" s="4">
        <v>18.603260869565219</v>
      </c>
      <c r="M281" s="4">
        <v>0</v>
      </c>
      <c r="N281" s="11">
        <v>0</v>
      </c>
      <c r="O281" s="4">
        <v>7.2826086956521738</v>
      </c>
      <c r="P281" s="4">
        <v>0</v>
      </c>
      <c r="Q281" s="9">
        <v>0</v>
      </c>
      <c r="R281" s="4">
        <v>5.5815217391304346</v>
      </c>
      <c r="S281" s="4">
        <v>0</v>
      </c>
      <c r="T281" s="11">
        <v>0</v>
      </c>
      <c r="U281" s="4">
        <v>5.7391304347826084</v>
      </c>
      <c r="V281" s="4">
        <v>0</v>
      </c>
      <c r="W281" s="11">
        <v>0</v>
      </c>
      <c r="X281" s="4">
        <v>50.214673913043477</v>
      </c>
      <c r="Y281" s="4">
        <v>8.5217391304347831</v>
      </c>
      <c r="Z281" s="11">
        <v>0.16970615293035338</v>
      </c>
      <c r="AA281" s="4">
        <v>5.3913043478260869</v>
      </c>
      <c r="AB281" s="4">
        <v>0</v>
      </c>
      <c r="AC281" s="11">
        <v>0</v>
      </c>
      <c r="AD281" s="4">
        <v>87.519021739130437</v>
      </c>
      <c r="AE281" s="4">
        <v>20.105978260869566</v>
      </c>
      <c r="AF281" s="11">
        <v>0.22973266681156271</v>
      </c>
      <c r="AG281" s="4">
        <v>0</v>
      </c>
      <c r="AH281" s="4">
        <v>0</v>
      </c>
      <c r="AI281" s="11" t="s">
        <v>659</v>
      </c>
      <c r="AJ281" s="4">
        <v>0</v>
      </c>
      <c r="AK281" s="4">
        <v>0</v>
      </c>
      <c r="AL281" s="11" t="s">
        <v>659</v>
      </c>
      <c r="AM281" s="1">
        <v>445480</v>
      </c>
      <c r="AN281" s="1">
        <v>4</v>
      </c>
      <c r="AX281"/>
      <c r="AY281"/>
    </row>
    <row r="282" spans="1:51" x14ac:dyDescent="0.25">
      <c r="A282" t="s">
        <v>352</v>
      </c>
      <c r="B282" t="s">
        <v>50</v>
      </c>
      <c r="C282" t="s">
        <v>477</v>
      </c>
      <c r="D282" t="s">
        <v>436</v>
      </c>
      <c r="E282" s="4">
        <v>41.902173913043477</v>
      </c>
      <c r="F282" s="4">
        <v>162.32336956521738</v>
      </c>
      <c r="G282" s="4">
        <v>4.4619565217391308</v>
      </c>
      <c r="H282" s="11">
        <v>2.7488072319410736E-2</v>
      </c>
      <c r="I282" s="4">
        <v>146.58152173913044</v>
      </c>
      <c r="J282" s="4">
        <v>4.4619565217391308</v>
      </c>
      <c r="K282" s="11">
        <v>3.0440102332134518E-2</v>
      </c>
      <c r="L282" s="4">
        <v>28.073369565217391</v>
      </c>
      <c r="M282" s="4">
        <v>0</v>
      </c>
      <c r="N282" s="11">
        <v>0</v>
      </c>
      <c r="O282" s="4">
        <v>12.576086956521738</v>
      </c>
      <c r="P282" s="4">
        <v>0</v>
      </c>
      <c r="Q282" s="9">
        <v>0</v>
      </c>
      <c r="R282" s="4">
        <v>9.1603260869565215</v>
      </c>
      <c r="S282" s="4">
        <v>0</v>
      </c>
      <c r="T282" s="11">
        <v>0</v>
      </c>
      <c r="U282" s="4">
        <v>6.3369565217391308</v>
      </c>
      <c r="V282" s="4">
        <v>0</v>
      </c>
      <c r="W282" s="11">
        <v>0</v>
      </c>
      <c r="X282" s="4">
        <v>49.334239130434781</v>
      </c>
      <c r="Y282" s="4">
        <v>4.4619565217391308</v>
      </c>
      <c r="Z282" s="11">
        <v>9.0443404020930887E-2</v>
      </c>
      <c r="AA282" s="4">
        <v>0.24456521739130435</v>
      </c>
      <c r="AB282" s="4">
        <v>0</v>
      </c>
      <c r="AC282" s="11">
        <v>0</v>
      </c>
      <c r="AD282" s="4">
        <v>84.671195652173907</v>
      </c>
      <c r="AE282" s="4">
        <v>0</v>
      </c>
      <c r="AF282" s="11">
        <v>0</v>
      </c>
      <c r="AG282" s="4">
        <v>0</v>
      </c>
      <c r="AH282" s="4">
        <v>0</v>
      </c>
      <c r="AI282" s="11" t="s">
        <v>659</v>
      </c>
      <c r="AJ282" s="4">
        <v>0</v>
      </c>
      <c r="AK282" s="4">
        <v>0</v>
      </c>
      <c r="AL282" s="11" t="s">
        <v>659</v>
      </c>
      <c r="AM282" s="1">
        <v>445138</v>
      </c>
      <c r="AN282" s="1">
        <v>4</v>
      </c>
      <c r="AX282"/>
      <c r="AY282"/>
    </row>
    <row r="283" spans="1:51" x14ac:dyDescent="0.25">
      <c r="A283" t="s">
        <v>352</v>
      </c>
      <c r="B283" t="s">
        <v>55</v>
      </c>
      <c r="C283" t="s">
        <v>505</v>
      </c>
      <c r="D283" t="s">
        <v>361</v>
      </c>
      <c r="E283" s="4">
        <v>61.445652173913047</v>
      </c>
      <c r="F283" s="4">
        <v>239.71739130434781</v>
      </c>
      <c r="G283" s="4">
        <v>55.926630434782609</v>
      </c>
      <c r="H283" s="11">
        <v>0.23330234878026662</v>
      </c>
      <c r="I283" s="4">
        <v>221.98369565217391</v>
      </c>
      <c r="J283" s="4">
        <v>55.926630434782609</v>
      </c>
      <c r="K283" s="11">
        <v>0.25194026196596891</v>
      </c>
      <c r="L283" s="4">
        <v>20.339673913043477</v>
      </c>
      <c r="M283" s="4">
        <v>0.87228260869565222</v>
      </c>
      <c r="N283" s="11">
        <v>4.2885771543086176E-2</v>
      </c>
      <c r="O283" s="4">
        <v>15.296195652173912</v>
      </c>
      <c r="P283" s="4">
        <v>0.87228260869565222</v>
      </c>
      <c r="Q283" s="9">
        <v>5.7026114762835325E-2</v>
      </c>
      <c r="R283" s="4">
        <v>0</v>
      </c>
      <c r="S283" s="4">
        <v>0</v>
      </c>
      <c r="T283" s="11" t="s">
        <v>659</v>
      </c>
      <c r="U283" s="4">
        <v>5.0434782608695654</v>
      </c>
      <c r="V283" s="4">
        <v>0</v>
      </c>
      <c r="W283" s="11">
        <v>0</v>
      </c>
      <c r="X283" s="4">
        <v>73.288043478260875</v>
      </c>
      <c r="Y283" s="4">
        <v>27.345108695652176</v>
      </c>
      <c r="Z283" s="11">
        <v>0.37311827956989246</v>
      </c>
      <c r="AA283" s="4">
        <v>12.690217391304348</v>
      </c>
      <c r="AB283" s="4">
        <v>0</v>
      </c>
      <c r="AC283" s="11">
        <v>0</v>
      </c>
      <c r="AD283" s="4">
        <v>133.39945652173913</v>
      </c>
      <c r="AE283" s="4">
        <v>27.709239130434781</v>
      </c>
      <c r="AF283" s="11">
        <v>0.20771628200688516</v>
      </c>
      <c r="AG283" s="4">
        <v>0</v>
      </c>
      <c r="AH283" s="4">
        <v>0</v>
      </c>
      <c r="AI283" s="11" t="s">
        <v>659</v>
      </c>
      <c r="AJ283" s="4">
        <v>0</v>
      </c>
      <c r="AK283" s="4">
        <v>0</v>
      </c>
      <c r="AL283" s="11" t="s">
        <v>659</v>
      </c>
      <c r="AM283" s="1">
        <v>445145</v>
      </c>
      <c r="AN283" s="1">
        <v>4</v>
      </c>
      <c r="AX283"/>
      <c r="AY283"/>
    </row>
    <row r="284" spans="1:51" x14ac:dyDescent="0.25">
      <c r="A284" t="s">
        <v>352</v>
      </c>
      <c r="B284" t="s">
        <v>149</v>
      </c>
      <c r="C284" t="s">
        <v>486</v>
      </c>
      <c r="D284" t="s">
        <v>410</v>
      </c>
      <c r="E284" s="4">
        <v>36.967391304347828</v>
      </c>
      <c r="F284" s="4">
        <v>117.63076086956525</v>
      </c>
      <c r="G284" s="4">
        <v>0</v>
      </c>
      <c r="H284" s="11">
        <v>0</v>
      </c>
      <c r="I284" s="4">
        <v>101.2471739130435</v>
      </c>
      <c r="J284" s="4">
        <v>0</v>
      </c>
      <c r="K284" s="11">
        <v>0</v>
      </c>
      <c r="L284" s="4">
        <v>13.585869565217392</v>
      </c>
      <c r="M284" s="4">
        <v>0</v>
      </c>
      <c r="N284" s="11">
        <v>0</v>
      </c>
      <c r="O284" s="4">
        <v>8.5693478260869576</v>
      </c>
      <c r="P284" s="4">
        <v>0</v>
      </c>
      <c r="Q284" s="9">
        <v>0</v>
      </c>
      <c r="R284" s="4">
        <v>0</v>
      </c>
      <c r="S284" s="4">
        <v>0</v>
      </c>
      <c r="T284" s="11" t="s">
        <v>659</v>
      </c>
      <c r="U284" s="4">
        <v>5.0165217391304342</v>
      </c>
      <c r="V284" s="4">
        <v>0</v>
      </c>
      <c r="W284" s="11">
        <v>0</v>
      </c>
      <c r="X284" s="4">
        <v>28.882717391304364</v>
      </c>
      <c r="Y284" s="4">
        <v>0</v>
      </c>
      <c r="Z284" s="11">
        <v>0</v>
      </c>
      <c r="AA284" s="4">
        <v>11.367065217391307</v>
      </c>
      <c r="AB284" s="4">
        <v>0</v>
      </c>
      <c r="AC284" s="11">
        <v>0</v>
      </c>
      <c r="AD284" s="4">
        <v>53.84413043478262</v>
      </c>
      <c r="AE284" s="4">
        <v>0</v>
      </c>
      <c r="AF284" s="11">
        <v>0</v>
      </c>
      <c r="AG284" s="4">
        <v>9.9509782608695652</v>
      </c>
      <c r="AH284" s="4">
        <v>0</v>
      </c>
      <c r="AI284" s="11">
        <v>0</v>
      </c>
      <c r="AJ284" s="4">
        <v>0</v>
      </c>
      <c r="AK284" s="4">
        <v>0</v>
      </c>
      <c r="AL284" s="11" t="s">
        <v>659</v>
      </c>
      <c r="AM284" s="1">
        <v>445308</v>
      </c>
      <c r="AN284" s="1">
        <v>4</v>
      </c>
      <c r="AX284"/>
      <c r="AY284"/>
    </row>
    <row r="285" spans="1:51" x14ac:dyDescent="0.25">
      <c r="A285" t="s">
        <v>352</v>
      </c>
      <c r="B285" t="s">
        <v>31</v>
      </c>
      <c r="C285" t="s">
        <v>468</v>
      </c>
      <c r="D285" t="s">
        <v>423</v>
      </c>
      <c r="E285" s="4">
        <v>224.89130434782609</v>
      </c>
      <c r="F285" s="4">
        <v>821.14217391304351</v>
      </c>
      <c r="G285" s="4">
        <v>102.17119565217392</v>
      </c>
      <c r="H285" s="11">
        <v>0.12442570714069004</v>
      </c>
      <c r="I285" s="4">
        <v>733.93293478260875</v>
      </c>
      <c r="J285" s="4">
        <v>102.17119565217392</v>
      </c>
      <c r="K285" s="11">
        <v>0.1392105338377233</v>
      </c>
      <c r="L285" s="4">
        <v>95.90217391304347</v>
      </c>
      <c r="M285" s="4">
        <v>19.383152173913043</v>
      </c>
      <c r="N285" s="11">
        <v>0.20211379349427633</v>
      </c>
      <c r="O285" s="4">
        <v>49.122282608695649</v>
      </c>
      <c r="P285" s="4">
        <v>19.383152173913043</v>
      </c>
      <c r="Q285" s="9">
        <v>0.39458981025612661</v>
      </c>
      <c r="R285" s="4">
        <v>39.361413043478258</v>
      </c>
      <c r="S285" s="4">
        <v>0</v>
      </c>
      <c r="T285" s="11">
        <v>0</v>
      </c>
      <c r="U285" s="4">
        <v>7.4184782608695654</v>
      </c>
      <c r="V285" s="4">
        <v>0</v>
      </c>
      <c r="W285" s="11">
        <v>0</v>
      </c>
      <c r="X285" s="4">
        <v>216.11500000000001</v>
      </c>
      <c r="Y285" s="4">
        <v>71.394021739130437</v>
      </c>
      <c r="Z285" s="11">
        <v>0.33035199657187347</v>
      </c>
      <c r="AA285" s="4">
        <v>40.429347826086953</v>
      </c>
      <c r="AB285" s="4">
        <v>0</v>
      </c>
      <c r="AC285" s="11">
        <v>0</v>
      </c>
      <c r="AD285" s="4">
        <v>463.50271739130437</v>
      </c>
      <c r="AE285" s="4">
        <v>11.394021739130435</v>
      </c>
      <c r="AF285" s="11">
        <v>2.4582427052981491E-2</v>
      </c>
      <c r="AG285" s="4">
        <v>0</v>
      </c>
      <c r="AH285" s="4">
        <v>0</v>
      </c>
      <c r="AI285" s="11" t="s">
        <v>659</v>
      </c>
      <c r="AJ285" s="4">
        <v>5.1929347826086953</v>
      </c>
      <c r="AK285" s="4">
        <v>0</v>
      </c>
      <c r="AL285" s="11" t="s">
        <v>659</v>
      </c>
      <c r="AM285" s="1">
        <v>445112</v>
      </c>
      <c r="AN285" s="1">
        <v>4</v>
      </c>
      <c r="AX285"/>
      <c r="AY285"/>
    </row>
    <row r="286" spans="1:51" x14ac:dyDescent="0.25">
      <c r="A286" t="s">
        <v>352</v>
      </c>
      <c r="B286" t="s">
        <v>119</v>
      </c>
      <c r="C286" t="s">
        <v>5</v>
      </c>
      <c r="D286" t="s">
        <v>421</v>
      </c>
      <c r="E286" s="4">
        <v>72.369565217391298</v>
      </c>
      <c r="F286" s="4">
        <v>248.94565217391303</v>
      </c>
      <c r="G286" s="4">
        <v>1.9021739130434783</v>
      </c>
      <c r="H286" s="11">
        <v>7.6409204034405976E-3</v>
      </c>
      <c r="I286" s="4">
        <v>232.03532608695653</v>
      </c>
      <c r="J286" s="4">
        <v>1.9021739130434783</v>
      </c>
      <c r="K286" s="11">
        <v>8.1977772312592963E-3</v>
      </c>
      <c r="L286" s="4">
        <v>69.149456521739125</v>
      </c>
      <c r="M286" s="4">
        <v>0</v>
      </c>
      <c r="N286" s="11">
        <v>0</v>
      </c>
      <c r="O286" s="4">
        <v>57.728260869565219</v>
      </c>
      <c r="P286" s="4">
        <v>0</v>
      </c>
      <c r="Q286" s="9">
        <v>0</v>
      </c>
      <c r="R286" s="4">
        <v>5.3043478260869561</v>
      </c>
      <c r="S286" s="4">
        <v>0</v>
      </c>
      <c r="T286" s="11">
        <v>0</v>
      </c>
      <c r="U286" s="4">
        <v>6.1168478260869561</v>
      </c>
      <c r="V286" s="4">
        <v>0</v>
      </c>
      <c r="W286" s="11">
        <v>0</v>
      </c>
      <c r="X286" s="4">
        <v>38.885869565217391</v>
      </c>
      <c r="Y286" s="4">
        <v>1.9021739130434783</v>
      </c>
      <c r="Z286" s="11">
        <v>4.891684136967156E-2</v>
      </c>
      <c r="AA286" s="4">
        <v>5.4891304347826084</v>
      </c>
      <c r="AB286" s="4">
        <v>0</v>
      </c>
      <c r="AC286" s="11">
        <v>0</v>
      </c>
      <c r="AD286" s="4">
        <v>131.35597826086956</v>
      </c>
      <c r="AE286" s="4">
        <v>0</v>
      </c>
      <c r="AF286" s="11">
        <v>0</v>
      </c>
      <c r="AG286" s="4">
        <v>4.0652173913043477</v>
      </c>
      <c r="AH286" s="4">
        <v>0</v>
      </c>
      <c r="AI286" s="11">
        <v>0</v>
      </c>
      <c r="AJ286" s="4">
        <v>0</v>
      </c>
      <c r="AK286" s="4">
        <v>0</v>
      </c>
      <c r="AL286" s="11" t="s">
        <v>659</v>
      </c>
      <c r="AM286" s="1">
        <v>445263</v>
      </c>
      <c r="AN286" s="1">
        <v>4</v>
      </c>
      <c r="AX286"/>
      <c r="AY286"/>
    </row>
    <row r="287" spans="1:51" x14ac:dyDescent="0.25">
      <c r="A287" t="s">
        <v>352</v>
      </c>
      <c r="B287" t="s">
        <v>78</v>
      </c>
      <c r="C287" t="s">
        <v>482</v>
      </c>
      <c r="D287" t="s">
        <v>409</v>
      </c>
      <c r="E287" s="4">
        <v>65.456521739130437</v>
      </c>
      <c r="F287" s="4">
        <v>207.7535869565217</v>
      </c>
      <c r="G287" s="4">
        <v>14.519021739130434</v>
      </c>
      <c r="H287" s="11">
        <v>6.9885781284579937E-2</v>
      </c>
      <c r="I287" s="4">
        <v>192.10815217391303</v>
      </c>
      <c r="J287" s="4">
        <v>14.519021739130434</v>
      </c>
      <c r="K287" s="11">
        <v>7.5577332741124645E-2</v>
      </c>
      <c r="L287" s="4">
        <v>44.782499999999985</v>
      </c>
      <c r="M287" s="4">
        <v>0</v>
      </c>
      <c r="N287" s="11">
        <v>0</v>
      </c>
      <c r="O287" s="4">
        <v>32.961847826086945</v>
      </c>
      <c r="P287" s="4">
        <v>0</v>
      </c>
      <c r="Q287" s="9">
        <v>0</v>
      </c>
      <c r="R287" s="4">
        <v>6.7663043478260869</v>
      </c>
      <c r="S287" s="4">
        <v>0</v>
      </c>
      <c r="T287" s="11">
        <v>0</v>
      </c>
      <c r="U287" s="4">
        <v>5.0543478260869561</v>
      </c>
      <c r="V287" s="4">
        <v>0</v>
      </c>
      <c r="W287" s="11">
        <v>0</v>
      </c>
      <c r="X287" s="4">
        <v>54.976195652173907</v>
      </c>
      <c r="Y287" s="4">
        <v>4.7554347826086953</v>
      </c>
      <c r="Z287" s="11">
        <v>8.6499888291572846E-2</v>
      </c>
      <c r="AA287" s="4">
        <v>3.824782608695652</v>
      </c>
      <c r="AB287" s="4">
        <v>0</v>
      </c>
      <c r="AC287" s="11">
        <v>0</v>
      </c>
      <c r="AD287" s="4">
        <v>104.17010869565217</v>
      </c>
      <c r="AE287" s="4">
        <v>9.7635869565217384</v>
      </c>
      <c r="AF287" s="11">
        <v>9.3727337705362776E-2</v>
      </c>
      <c r="AG287" s="4">
        <v>0</v>
      </c>
      <c r="AH287" s="4">
        <v>0</v>
      </c>
      <c r="AI287" s="11" t="s">
        <v>659</v>
      </c>
      <c r="AJ287" s="4">
        <v>0</v>
      </c>
      <c r="AK287" s="4">
        <v>0</v>
      </c>
      <c r="AL287" s="11" t="s">
        <v>659</v>
      </c>
      <c r="AM287" s="1">
        <v>445190</v>
      </c>
      <c r="AN287" s="1">
        <v>4</v>
      </c>
      <c r="AX287"/>
      <c r="AY287"/>
    </row>
    <row r="288" spans="1:51" x14ac:dyDescent="0.25">
      <c r="A288" t="s">
        <v>352</v>
      </c>
      <c r="B288" t="s">
        <v>100</v>
      </c>
      <c r="C288" t="s">
        <v>472</v>
      </c>
      <c r="D288" t="s">
        <v>425</v>
      </c>
      <c r="E288" s="4">
        <v>67.923913043478265</v>
      </c>
      <c r="F288" s="4">
        <v>205.29423913043479</v>
      </c>
      <c r="G288" s="4">
        <v>0</v>
      </c>
      <c r="H288" s="11">
        <v>0</v>
      </c>
      <c r="I288" s="4">
        <v>180.20684782608697</v>
      </c>
      <c r="J288" s="4">
        <v>0</v>
      </c>
      <c r="K288" s="11">
        <v>0</v>
      </c>
      <c r="L288" s="4">
        <v>33.79760869565218</v>
      </c>
      <c r="M288" s="4">
        <v>0</v>
      </c>
      <c r="N288" s="11">
        <v>0</v>
      </c>
      <c r="O288" s="4">
        <v>18.405978260869574</v>
      </c>
      <c r="P288" s="4">
        <v>0</v>
      </c>
      <c r="Q288" s="9">
        <v>0</v>
      </c>
      <c r="R288" s="4">
        <v>9.9130434782608692</v>
      </c>
      <c r="S288" s="4">
        <v>0</v>
      </c>
      <c r="T288" s="11">
        <v>0</v>
      </c>
      <c r="U288" s="4">
        <v>5.4785869565217391</v>
      </c>
      <c r="V288" s="4">
        <v>0</v>
      </c>
      <c r="W288" s="11">
        <v>0</v>
      </c>
      <c r="X288" s="4">
        <v>59.725760869565242</v>
      </c>
      <c r="Y288" s="4">
        <v>0</v>
      </c>
      <c r="Z288" s="11">
        <v>0</v>
      </c>
      <c r="AA288" s="4">
        <v>9.695760869565218</v>
      </c>
      <c r="AB288" s="4">
        <v>0</v>
      </c>
      <c r="AC288" s="11">
        <v>0</v>
      </c>
      <c r="AD288" s="4">
        <v>102.07510869565215</v>
      </c>
      <c r="AE288" s="4">
        <v>0</v>
      </c>
      <c r="AF288" s="11">
        <v>0</v>
      </c>
      <c r="AG288" s="4">
        <v>0</v>
      </c>
      <c r="AH288" s="4">
        <v>0</v>
      </c>
      <c r="AI288" s="11" t="s">
        <v>659</v>
      </c>
      <c r="AJ288" s="4">
        <v>0</v>
      </c>
      <c r="AK288" s="4">
        <v>0</v>
      </c>
      <c r="AL288" s="11" t="s">
        <v>659</v>
      </c>
      <c r="AM288" s="1">
        <v>445235</v>
      </c>
      <c r="AN288" s="1">
        <v>4</v>
      </c>
      <c r="AX288"/>
      <c r="AY288"/>
    </row>
    <row r="289" spans="1:51" x14ac:dyDescent="0.25">
      <c r="A289" t="s">
        <v>352</v>
      </c>
      <c r="B289" t="s">
        <v>99</v>
      </c>
      <c r="C289" t="s">
        <v>502</v>
      </c>
      <c r="D289" t="s">
        <v>429</v>
      </c>
      <c r="E289" s="4">
        <v>80.902173913043484</v>
      </c>
      <c r="F289" s="4">
        <v>233.3096739130435</v>
      </c>
      <c r="G289" s="4">
        <v>29.65728260869566</v>
      </c>
      <c r="H289" s="11">
        <v>0.1271155289503734</v>
      </c>
      <c r="I289" s="4">
        <v>211.09250000000003</v>
      </c>
      <c r="J289" s="4">
        <v>29.65728260869566</v>
      </c>
      <c r="K289" s="11">
        <v>0.1404942506659197</v>
      </c>
      <c r="L289" s="4">
        <v>28.584565217391301</v>
      </c>
      <c r="M289" s="4">
        <v>0.14130434782608695</v>
      </c>
      <c r="N289" s="11">
        <v>4.9433792940854369E-3</v>
      </c>
      <c r="O289" s="4">
        <v>11.916304347826086</v>
      </c>
      <c r="P289" s="4">
        <v>0.14130434782608695</v>
      </c>
      <c r="Q289" s="9">
        <v>1.1858068047067408E-2</v>
      </c>
      <c r="R289" s="4">
        <v>8.7552173913043454</v>
      </c>
      <c r="S289" s="4">
        <v>0</v>
      </c>
      <c r="T289" s="11">
        <v>0</v>
      </c>
      <c r="U289" s="4">
        <v>7.9130434782608692</v>
      </c>
      <c r="V289" s="4">
        <v>0</v>
      </c>
      <c r="W289" s="11">
        <v>0</v>
      </c>
      <c r="X289" s="4">
        <v>85.390108695652174</v>
      </c>
      <c r="Y289" s="4">
        <v>4.3746739130434786</v>
      </c>
      <c r="Z289" s="11">
        <v>5.1231623660718269E-2</v>
      </c>
      <c r="AA289" s="4">
        <v>5.5489130434782608</v>
      </c>
      <c r="AB289" s="4">
        <v>0</v>
      </c>
      <c r="AC289" s="11">
        <v>0</v>
      </c>
      <c r="AD289" s="4">
        <v>113.78608695652176</v>
      </c>
      <c r="AE289" s="4">
        <v>25.141304347826093</v>
      </c>
      <c r="AF289" s="11">
        <v>0.22095235911779543</v>
      </c>
      <c r="AG289" s="4">
        <v>0</v>
      </c>
      <c r="AH289" s="4">
        <v>0</v>
      </c>
      <c r="AI289" s="11" t="s">
        <v>659</v>
      </c>
      <c r="AJ289" s="4">
        <v>0</v>
      </c>
      <c r="AK289" s="4">
        <v>0</v>
      </c>
      <c r="AL289" s="11" t="s">
        <v>659</v>
      </c>
      <c r="AM289" s="1">
        <v>445234</v>
      </c>
      <c r="AN289" s="1">
        <v>4</v>
      </c>
      <c r="AX289"/>
      <c r="AY289"/>
    </row>
    <row r="290" spans="1:51" x14ac:dyDescent="0.25">
      <c r="A290" t="s">
        <v>352</v>
      </c>
      <c r="B290" t="s">
        <v>176</v>
      </c>
      <c r="C290" t="s">
        <v>501</v>
      </c>
      <c r="D290" t="s">
        <v>410</v>
      </c>
      <c r="E290" s="4">
        <v>105.6195652173913</v>
      </c>
      <c r="F290" s="4">
        <v>483.01467391304345</v>
      </c>
      <c r="G290" s="4">
        <v>0</v>
      </c>
      <c r="H290" s="11">
        <v>0</v>
      </c>
      <c r="I290" s="4">
        <v>453.46032608695651</v>
      </c>
      <c r="J290" s="4">
        <v>0</v>
      </c>
      <c r="K290" s="11">
        <v>0</v>
      </c>
      <c r="L290" s="4">
        <v>59.763586956521742</v>
      </c>
      <c r="M290" s="4">
        <v>0</v>
      </c>
      <c r="N290" s="11">
        <v>0</v>
      </c>
      <c r="O290" s="4">
        <v>35.211956521739133</v>
      </c>
      <c r="P290" s="4">
        <v>0</v>
      </c>
      <c r="Q290" s="9">
        <v>0</v>
      </c>
      <c r="R290" s="4">
        <v>19.942934782608695</v>
      </c>
      <c r="S290" s="4">
        <v>0</v>
      </c>
      <c r="T290" s="11">
        <v>0</v>
      </c>
      <c r="U290" s="4">
        <v>4.6086956521739131</v>
      </c>
      <c r="V290" s="4">
        <v>0</v>
      </c>
      <c r="W290" s="11">
        <v>0</v>
      </c>
      <c r="X290" s="4">
        <v>137.7429347826087</v>
      </c>
      <c r="Y290" s="4">
        <v>0</v>
      </c>
      <c r="Z290" s="11">
        <v>0</v>
      </c>
      <c r="AA290" s="4">
        <v>5.0027173913043477</v>
      </c>
      <c r="AB290" s="4">
        <v>0</v>
      </c>
      <c r="AC290" s="11">
        <v>0</v>
      </c>
      <c r="AD290" s="4">
        <v>280.50543478260869</v>
      </c>
      <c r="AE290" s="4">
        <v>0</v>
      </c>
      <c r="AF290" s="11">
        <v>0</v>
      </c>
      <c r="AG290" s="4">
        <v>0</v>
      </c>
      <c r="AH290" s="4">
        <v>0</v>
      </c>
      <c r="AI290" s="11" t="s">
        <v>659</v>
      </c>
      <c r="AJ290" s="4">
        <v>0</v>
      </c>
      <c r="AK290" s="4">
        <v>0</v>
      </c>
      <c r="AL290" s="11" t="s">
        <v>659</v>
      </c>
      <c r="AM290" s="1">
        <v>445366</v>
      </c>
      <c r="AN290" s="1">
        <v>4</v>
      </c>
      <c r="AX290"/>
      <c r="AY290"/>
    </row>
    <row r="291" spans="1:51" x14ac:dyDescent="0.25">
      <c r="A291" t="s">
        <v>352</v>
      </c>
      <c r="B291" t="s">
        <v>288</v>
      </c>
      <c r="C291" t="s">
        <v>488</v>
      </c>
      <c r="D291" t="s">
        <v>400</v>
      </c>
      <c r="E291" s="4">
        <v>72.195652173913047</v>
      </c>
      <c r="F291" s="4">
        <v>294.69336956521738</v>
      </c>
      <c r="G291" s="4">
        <v>0.2608695652173913</v>
      </c>
      <c r="H291" s="11">
        <v>8.8522373476631385E-4</v>
      </c>
      <c r="I291" s="4">
        <v>274.96054347826089</v>
      </c>
      <c r="J291" s="4">
        <v>0</v>
      </c>
      <c r="K291" s="11">
        <v>0</v>
      </c>
      <c r="L291" s="4">
        <v>32.421413043478267</v>
      </c>
      <c r="M291" s="4">
        <v>0.2608695652173913</v>
      </c>
      <c r="N291" s="11">
        <v>8.0462120780348447E-3</v>
      </c>
      <c r="O291" s="4">
        <v>18.210543478260877</v>
      </c>
      <c r="P291" s="4">
        <v>0</v>
      </c>
      <c r="Q291" s="9">
        <v>0</v>
      </c>
      <c r="R291" s="4">
        <v>9.6891304347826104</v>
      </c>
      <c r="S291" s="4">
        <v>0.2608695652173913</v>
      </c>
      <c r="T291" s="11">
        <v>2.692393986986762E-2</v>
      </c>
      <c r="U291" s="4">
        <v>4.5217391304347823</v>
      </c>
      <c r="V291" s="4">
        <v>0</v>
      </c>
      <c r="W291" s="11">
        <v>0</v>
      </c>
      <c r="X291" s="4">
        <v>86.720543478260893</v>
      </c>
      <c r="Y291" s="4">
        <v>0</v>
      </c>
      <c r="Z291" s="11">
        <v>0</v>
      </c>
      <c r="AA291" s="4">
        <v>5.5219565217391295</v>
      </c>
      <c r="AB291" s="4">
        <v>0</v>
      </c>
      <c r="AC291" s="11">
        <v>0</v>
      </c>
      <c r="AD291" s="4">
        <v>161.59054347826088</v>
      </c>
      <c r="AE291" s="4">
        <v>0</v>
      </c>
      <c r="AF291" s="11">
        <v>0</v>
      </c>
      <c r="AG291" s="4">
        <v>0</v>
      </c>
      <c r="AH291" s="4">
        <v>0</v>
      </c>
      <c r="AI291" s="11" t="s">
        <v>659</v>
      </c>
      <c r="AJ291" s="4">
        <v>8.4389130434782622</v>
      </c>
      <c r="AK291" s="4">
        <v>0</v>
      </c>
      <c r="AL291" s="11" t="s">
        <v>659</v>
      </c>
      <c r="AM291" s="1">
        <v>445518</v>
      </c>
      <c r="AN291" s="1">
        <v>4</v>
      </c>
      <c r="AX291"/>
      <c r="AY291"/>
    </row>
    <row r="292" spans="1:51" x14ac:dyDescent="0.25">
      <c r="A292" t="s">
        <v>352</v>
      </c>
      <c r="B292" t="s">
        <v>220</v>
      </c>
      <c r="C292" t="s">
        <v>584</v>
      </c>
      <c r="D292" t="s">
        <v>442</v>
      </c>
      <c r="E292" s="4">
        <v>63.326086956521742</v>
      </c>
      <c r="F292" s="4">
        <v>240.55434782608697</v>
      </c>
      <c r="G292" s="4">
        <v>0</v>
      </c>
      <c r="H292" s="11">
        <v>0</v>
      </c>
      <c r="I292" s="4">
        <v>220.6875</v>
      </c>
      <c r="J292" s="4">
        <v>0</v>
      </c>
      <c r="K292" s="11">
        <v>0</v>
      </c>
      <c r="L292" s="4">
        <v>31.668478260869566</v>
      </c>
      <c r="M292" s="4">
        <v>0</v>
      </c>
      <c r="N292" s="11">
        <v>0</v>
      </c>
      <c r="O292" s="4">
        <v>26.532608695652176</v>
      </c>
      <c r="P292" s="4">
        <v>0</v>
      </c>
      <c r="Q292" s="9">
        <v>0</v>
      </c>
      <c r="R292" s="4">
        <v>0</v>
      </c>
      <c r="S292" s="4">
        <v>0</v>
      </c>
      <c r="T292" s="11" t="s">
        <v>659</v>
      </c>
      <c r="U292" s="4">
        <v>5.1358695652173916</v>
      </c>
      <c r="V292" s="4">
        <v>0</v>
      </c>
      <c r="W292" s="11">
        <v>0</v>
      </c>
      <c r="X292" s="4">
        <v>61.339673913043477</v>
      </c>
      <c r="Y292" s="4">
        <v>0</v>
      </c>
      <c r="Z292" s="11">
        <v>0</v>
      </c>
      <c r="AA292" s="4">
        <v>14.730978260869565</v>
      </c>
      <c r="AB292" s="4">
        <v>0</v>
      </c>
      <c r="AC292" s="11">
        <v>0</v>
      </c>
      <c r="AD292" s="4">
        <v>131.30706521739131</v>
      </c>
      <c r="AE292" s="4">
        <v>0</v>
      </c>
      <c r="AF292" s="11">
        <v>0</v>
      </c>
      <c r="AG292" s="4">
        <v>1.5081521739130435</v>
      </c>
      <c r="AH292" s="4">
        <v>0</v>
      </c>
      <c r="AI292" s="11">
        <v>0</v>
      </c>
      <c r="AJ292" s="4">
        <v>0</v>
      </c>
      <c r="AK292" s="4">
        <v>0</v>
      </c>
      <c r="AL292" s="11" t="s">
        <v>659</v>
      </c>
      <c r="AM292" s="1">
        <v>445437</v>
      </c>
      <c r="AN292" s="1">
        <v>4</v>
      </c>
      <c r="AX292"/>
      <c r="AY292"/>
    </row>
    <row r="293" spans="1:51" x14ac:dyDescent="0.25">
      <c r="A293" t="s">
        <v>352</v>
      </c>
      <c r="B293" t="s">
        <v>293</v>
      </c>
      <c r="C293" t="s">
        <v>498</v>
      </c>
      <c r="D293" t="s">
        <v>402</v>
      </c>
      <c r="E293" s="4">
        <v>13.760869565217391</v>
      </c>
      <c r="F293" s="4">
        <v>74.139782608695668</v>
      </c>
      <c r="G293" s="4">
        <v>0</v>
      </c>
      <c r="H293" s="11">
        <v>0</v>
      </c>
      <c r="I293" s="4">
        <v>69.113695652173931</v>
      </c>
      <c r="J293" s="4">
        <v>0</v>
      </c>
      <c r="K293" s="11">
        <v>0</v>
      </c>
      <c r="L293" s="4">
        <v>34.981521739130443</v>
      </c>
      <c r="M293" s="4">
        <v>0</v>
      </c>
      <c r="N293" s="11">
        <v>0</v>
      </c>
      <c r="O293" s="4">
        <v>29.955434782608705</v>
      </c>
      <c r="P293" s="4">
        <v>0</v>
      </c>
      <c r="Q293" s="9">
        <v>0</v>
      </c>
      <c r="R293" s="4">
        <v>5.0260869565217385</v>
      </c>
      <c r="S293" s="4">
        <v>0</v>
      </c>
      <c r="T293" s="11">
        <v>0</v>
      </c>
      <c r="U293" s="4">
        <v>0</v>
      </c>
      <c r="V293" s="4">
        <v>0</v>
      </c>
      <c r="W293" s="11" t="s">
        <v>659</v>
      </c>
      <c r="X293" s="4">
        <v>0</v>
      </c>
      <c r="Y293" s="4">
        <v>0</v>
      </c>
      <c r="Z293" s="11" t="s">
        <v>659</v>
      </c>
      <c r="AA293" s="4">
        <v>0</v>
      </c>
      <c r="AB293" s="4">
        <v>0</v>
      </c>
      <c r="AC293" s="11" t="s">
        <v>659</v>
      </c>
      <c r="AD293" s="4">
        <v>39.158260869565218</v>
      </c>
      <c r="AE293" s="4">
        <v>0</v>
      </c>
      <c r="AF293" s="11">
        <v>0</v>
      </c>
      <c r="AG293" s="4">
        <v>0</v>
      </c>
      <c r="AH293" s="4">
        <v>0</v>
      </c>
      <c r="AI293" s="11" t="s">
        <v>659</v>
      </c>
      <c r="AJ293" s="4">
        <v>0</v>
      </c>
      <c r="AK293" s="4">
        <v>0</v>
      </c>
      <c r="AL293" s="11" t="s">
        <v>659</v>
      </c>
      <c r="AM293" s="1">
        <v>445523</v>
      </c>
      <c r="AN293" s="1">
        <v>4</v>
      </c>
      <c r="AX293"/>
      <c r="AY293"/>
    </row>
    <row r="294" spans="1:51" x14ac:dyDescent="0.25">
      <c r="A294" t="s">
        <v>352</v>
      </c>
      <c r="B294" t="s">
        <v>275</v>
      </c>
      <c r="C294" t="s">
        <v>498</v>
      </c>
      <c r="D294" t="s">
        <v>402</v>
      </c>
      <c r="E294" s="4">
        <v>96.913043478260875</v>
      </c>
      <c r="F294" s="4">
        <v>339.51663043478254</v>
      </c>
      <c r="G294" s="4">
        <v>154.87380434782602</v>
      </c>
      <c r="H294" s="11">
        <v>0.45615970018757473</v>
      </c>
      <c r="I294" s="4">
        <v>316.82097826086954</v>
      </c>
      <c r="J294" s="4">
        <v>154.87380434782602</v>
      </c>
      <c r="K294" s="11">
        <v>0.48883696148524403</v>
      </c>
      <c r="L294" s="4">
        <v>39.319782608695647</v>
      </c>
      <c r="M294" s="4">
        <v>14.026304347826088</v>
      </c>
      <c r="N294" s="11">
        <v>0.3567238529117438</v>
      </c>
      <c r="O294" s="4">
        <v>16.624130434782611</v>
      </c>
      <c r="P294" s="4">
        <v>14.026304347826088</v>
      </c>
      <c r="Q294" s="9">
        <v>0.84373161067594249</v>
      </c>
      <c r="R294" s="4">
        <v>17.130434782608695</v>
      </c>
      <c r="S294" s="4">
        <v>0</v>
      </c>
      <c r="T294" s="11">
        <v>0</v>
      </c>
      <c r="U294" s="4">
        <v>5.5652173913043477</v>
      </c>
      <c r="V294" s="4">
        <v>0</v>
      </c>
      <c r="W294" s="11">
        <v>0</v>
      </c>
      <c r="X294" s="4">
        <v>116.54423913043476</v>
      </c>
      <c r="Y294" s="4">
        <v>72.200108695652176</v>
      </c>
      <c r="Z294" s="11">
        <v>0.61950817332847119</v>
      </c>
      <c r="AA294" s="4">
        <v>0</v>
      </c>
      <c r="AB294" s="4">
        <v>0</v>
      </c>
      <c r="AC294" s="11" t="s">
        <v>659</v>
      </c>
      <c r="AD294" s="4">
        <v>183.65260869565213</v>
      </c>
      <c r="AE294" s="4">
        <v>68.647391304347778</v>
      </c>
      <c r="AF294" s="11">
        <v>0.37378936129412554</v>
      </c>
      <c r="AG294" s="4">
        <v>0</v>
      </c>
      <c r="AH294" s="4">
        <v>0</v>
      </c>
      <c r="AI294" s="11" t="s">
        <v>659</v>
      </c>
      <c r="AJ294" s="4">
        <v>0</v>
      </c>
      <c r="AK294" s="4">
        <v>0</v>
      </c>
      <c r="AL294" s="11" t="s">
        <v>659</v>
      </c>
      <c r="AM294" s="1">
        <v>445501</v>
      </c>
      <c r="AN294" s="1">
        <v>4</v>
      </c>
      <c r="AX294"/>
      <c r="AY294"/>
    </row>
    <row r="295" spans="1:51" x14ac:dyDescent="0.25">
      <c r="A295" t="s">
        <v>352</v>
      </c>
      <c r="B295" t="s">
        <v>81</v>
      </c>
      <c r="C295" t="s">
        <v>468</v>
      </c>
      <c r="D295" t="s">
        <v>423</v>
      </c>
      <c r="E295" s="4">
        <v>88.739130434782609</v>
      </c>
      <c r="F295" s="4">
        <v>419.36902173913052</v>
      </c>
      <c r="G295" s="4">
        <v>117.28173913043479</v>
      </c>
      <c r="H295" s="11">
        <v>0.27966238098385382</v>
      </c>
      <c r="I295" s="4">
        <v>404.41250000000014</v>
      </c>
      <c r="J295" s="4">
        <v>117.28173913043479</v>
      </c>
      <c r="K295" s="11">
        <v>0.29000522765847925</v>
      </c>
      <c r="L295" s="4">
        <v>38.426304347826083</v>
      </c>
      <c r="M295" s="4">
        <v>3.2741304347826086</v>
      </c>
      <c r="N295" s="11">
        <v>8.5205446902880164E-2</v>
      </c>
      <c r="O295" s="4">
        <v>28.948043478260868</v>
      </c>
      <c r="P295" s="4">
        <v>3.2741304347826086</v>
      </c>
      <c r="Q295" s="9">
        <v>0.1131036865148204</v>
      </c>
      <c r="R295" s="4">
        <v>5.4782608695652177</v>
      </c>
      <c r="S295" s="4">
        <v>0</v>
      </c>
      <c r="T295" s="11">
        <v>0</v>
      </c>
      <c r="U295" s="4">
        <v>4</v>
      </c>
      <c r="V295" s="4">
        <v>0</v>
      </c>
      <c r="W295" s="11">
        <v>0</v>
      </c>
      <c r="X295" s="4">
        <v>192.258695652174</v>
      </c>
      <c r="Y295" s="4">
        <v>68.630978260869554</v>
      </c>
      <c r="Z295" s="11">
        <v>0.35697203722339671</v>
      </c>
      <c r="AA295" s="4">
        <v>5.4782608695652177</v>
      </c>
      <c r="AB295" s="4">
        <v>0</v>
      </c>
      <c r="AC295" s="11">
        <v>0</v>
      </c>
      <c r="AD295" s="4">
        <v>156.56989130434786</v>
      </c>
      <c r="AE295" s="4">
        <v>45.376630434782626</v>
      </c>
      <c r="AF295" s="11">
        <v>0.2898170909921462</v>
      </c>
      <c r="AG295" s="4">
        <v>26.635869565217391</v>
      </c>
      <c r="AH295" s="4">
        <v>0</v>
      </c>
      <c r="AI295" s="11">
        <v>0</v>
      </c>
      <c r="AJ295" s="4">
        <v>0</v>
      </c>
      <c r="AK295" s="4">
        <v>0</v>
      </c>
      <c r="AL295" s="11" t="s">
        <v>659</v>
      </c>
      <c r="AM295" s="1">
        <v>445203</v>
      </c>
      <c r="AN295" s="1">
        <v>4</v>
      </c>
      <c r="AX295"/>
      <c r="AY295"/>
    </row>
    <row r="296" spans="1:51" x14ac:dyDescent="0.25">
      <c r="A296" t="s">
        <v>352</v>
      </c>
      <c r="B296" t="s">
        <v>165</v>
      </c>
      <c r="C296" t="s">
        <v>513</v>
      </c>
      <c r="D296" t="s">
        <v>414</v>
      </c>
      <c r="E296" s="4">
        <v>84.467391304347828</v>
      </c>
      <c r="F296" s="4">
        <v>267.92750000000001</v>
      </c>
      <c r="G296" s="4">
        <v>0.32521739130434779</v>
      </c>
      <c r="H296" s="11">
        <v>1.2138260958817135E-3</v>
      </c>
      <c r="I296" s="4">
        <v>237.905</v>
      </c>
      <c r="J296" s="4">
        <v>0.20565217391304347</v>
      </c>
      <c r="K296" s="11">
        <v>8.6442980985285502E-4</v>
      </c>
      <c r="L296" s="4">
        <v>22.15608695652174</v>
      </c>
      <c r="M296" s="4">
        <v>4.3478260869565216E-2</v>
      </c>
      <c r="N296" s="11">
        <v>1.9623618987813733E-3</v>
      </c>
      <c r="O296" s="4">
        <v>15.245760869565217</v>
      </c>
      <c r="P296" s="4">
        <v>4.3478260869565216E-2</v>
      </c>
      <c r="Q296" s="9">
        <v>2.8518262382273047E-3</v>
      </c>
      <c r="R296" s="4">
        <v>3.1711956521739131</v>
      </c>
      <c r="S296" s="4">
        <v>0</v>
      </c>
      <c r="T296" s="11">
        <v>0</v>
      </c>
      <c r="U296" s="4">
        <v>3.7391304347826089</v>
      </c>
      <c r="V296" s="4">
        <v>0</v>
      </c>
      <c r="W296" s="11">
        <v>0</v>
      </c>
      <c r="X296" s="4">
        <v>73.947934782608726</v>
      </c>
      <c r="Y296" s="4">
        <v>0.16217391304347825</v>
      </c>
      <c r="Z296" s="11">
        <v>2.1930823831691204E-3</v>
      </c>
      <c r="AA296" s="4">
        <v>23.11217391304347</v>
      </c>
      <c r="AB296" s="4">
        <v>0.11956521739130435</v>
      </c>
      <c r="AC296" s="11">
        <v>5.1732570826592446E-3</v>
      </c>
      <c r="AD296" s="4">
        <v>137.0882608695652</v>
      </c>
      <c r="AE296" s="4">
        <v>0</v>
      </c>
      <c r="AF296" s="11">
        <v>0</v>
      </c>
      <c r="AG296" s="4">
        <v>6.8671739130434784</v>
      </c>
      <c r="AH296" s="4">
        <v>0</v>
      </c>
      <c r="AI296" s="11">
        <v>0</v>
      </c>
      <c r="AJ296" s="4">
        <v>4.7558695652173908</v>
      </c>
      <c r="AK296" s="4">
        <v>0</v>
      </c>
      <c r="AL296" s="11" t="s">
        <v>659</v>
      </c>
      <c r="AM296" s="1">
        <v>445342</v>
      </c>
      <c r="AN296" s="1">
        <v>4</v>
      </c>
      <c r="AX296"/>
      <c r="AY296"/>
    </row>
    <row r="297" spans="1:51" x14ac:dyDescent="0.25">
      <c r="A297" t="s">
        <v>352</v>
      </c>
      <c r="B297" t="s">
        <v>32</v>
      </c>
      <c r="C297" t="s">
        <v>498</v>
      </c>
      <c r="D297" t="s">
        <v>402</v>
      </c>
      <c r="E297" s="4">
        <v>108.31521739130434</v>
      </c>
      <c r="F297" s="4">
        <v>337.97119565217395</v>
      </c>
      <c r="G297" s="4">
        <v>0.2608695652173913</v>
      </c>
      <c r="H297" s="11">
        <v>7.7186922605637534E-4</v>
      </c>
      <c r="I297" s="4">
        <v>311.78250000000003</v>
      </c>
      <c r="J297" s="4">
        <v>0</v>
      </c>
      <c r="K297" s="11">
        <v>0</v>
      </c>
      <c r="L297" s="4">
        <v>47.743695652173919</v>
      </c>
      <c r="M297" s="4">
        <v>0.2608695652173913</v>
      </c>
      <c r="N297" s="11">
        <v>5.463958364637261E-3</v>
      </c>
      <c r="O297" s="4">
        <v>32.868043478260873</v>
      </c>
      <c r="P297" s="4">
        <v>0</v>
      </c>
      <c r="Q297" s="9">
        <v>0</v>
      </c>
      <c r="R297" s="4">
        <v>9.4843478260869567</v>
      </c>
      <c r="S297" s="4">
        <v>0.2608695652173913</v>
      </c>
      <c r="T297" s="11">
        <v>2.7505271843770055E-2</v>
      </c>
      <c r="U297" s="4">
        <v>5.3913043478260869</v>
      </c>
      <c r="V297" s="4">
        <v>0</v>
      </c>
      <c r="W297" s="11">
        <v>0</v>
      </c>
      <c r="X297" s="4">
        <v>84.95402173913044</v>
      </c>
      <c r="Y297" s="4">
        <v>0</v>
      </c>
      <c r="Z297" s="11">
        <v>0</v>
      </c>
      <c r="AA297" s="4">
        <v>11.31304347826087</v>
      </c>
      <c r="AB297" s="4">
        <v>0</v>
      </c>
      <c r="AC297" s="11">
        <v>0</v>
      </c>
      <c r="AD297" s="4">
        <v>193.9604347826087</v>
      </c>
      <c r="AE297" s="4">
        <v>0</v>
      </c>
      <c r="AF297" s="11">
        <v>0</v>
      </c>
      <c r="AG297" s="4">
        <v>0</v>
      </c>
      <c r="AH297" s="4">
        <v>0</v>
      </c>
      <c r="AI297" s="11" t="s">
        <v>659</v>
      </c>
      <c r="AJ297" s="4">
        <v>0</v>
      </c>
      <c r="AK297" s="4">
        <v>0</v>
      </c>
      <c r="AL297" s="11" t="s">
        <v>659</v>
      </c>
      <c r="AM297" s="1">
        <v>445114</v>
      </c>
      <c r="AN297" s="1">
        <v>4</v>
      </c>
      <c r="AX297"/>
      <c r="AY297"/>
    </row>
    <row r="298" spans="1:51" x14ac:dyDescent="0.25">
      <c r="A298" t="s">
        <v>352</v>
      </c>
      <c r="B298" t="s">
        <v>83</v>
      </c>
      <c r="C298" t="s">
        <v>555</v>
      </c>
      <c r="D298" t="s">
        <v>409</v>
      </c>
      <c r="E298" s="4">
        <v>120.21739130434783</v>
      </c>
      <c r="F298" s="4">
        <v>497.09510869565219</v>
      </c>
      <c r="G298" s="4">
        <v>2.8260869565217392</v>
      </c>
      <c r="H298" s="11">
        <v>5.6852037106887299E-3</v>
      </c>
      <c r="I298" s="4">
        <v>475.88315217391306</v>
      </c>
      <c r="J298" s="4">
        <v>2.8260869565217392</v>
      </c>
      <c r="K298" s="11">
        <v>5.9386152748037114E-3</v>
      </c>
      <c r="L298" s="4">
        <v>52.353260869565219</v>
      </c>
      <c r="M298" s="4">
        <v>2.8260869565217392</v>
      </c>
      <c r="N298" s="11">
        <v>5.3981106612685563E-2</v>
      </c>
      <c r="O298" s="4">
        <v>41.135869565217391</v>
      </c>
      <c r="P298" s="4">
        <v>2.8260869565217392</v>
      </c>
      <c r="Q298" s="9">
        <v>6.8701281543136483E-2</v>
      </c>
      <c r="R298" s="4">
        <v>5.4782608695652177</v>
      </c>
      <c r="S298" s="4">
        <v>0</v>
      </c>
      <c r="T298" s="11">
        <v>0</v>
      </c>
      <c r="U298" s="4">
        <v>5.7391304347826084</v>
      </c>
      <c r="V298" s="4">
        <v>0</v>
      </c>
      <c r="W298" s="11">
        <v>0</v>
      </c>
      <c r="X298" s="4">
        <v>116.96467391304348</v>
      </c>
      <c r="Y298" s="4">
        <v>0</v>
      </c>
      <c r="Z298" s="11">
        <v>0</v>
      </c>
      <c r="AA298" s="4">
        <v>9.9945652173913047</v>
      </c>
      <c r="AB298" s="4">
        <v>0</v>
      </c>
      <c r="AC298" s="11">
        <v>0</v>
      </c>
      <c r="AD298" s="4">
        <v>312.83152173913044</v>
      </c>
      <c r="AE298" s="4">
        <v>0</v>
      </c>
      <c r="AF298" s="11">
        <v>0</v>
      </c>
      <c r="AG298" s="4">
        <v>4.9510869565217392</v>
      </c>
      <c r="AH298" s="4">
        <v>0</v>
      </c>
      <c r="AI298" s="11">
        <v>0</v>
      </c>
      <c r="AJ298" s="4">
        <v>0</v>
      </c>
      <c r="AK298" s="4">
        <v>0</v>
      </c>
      <c r="AL298" s="11" t="s">
        <v>659</v>
      </c>
      <c r="AM298" s="1">
        <v>445207</v>
      </c>
      <c r="AN298" s="1">
        <v>4</v>
      </c>
      <c r="AX298"/>
      <c r="AY298"/>
    </row>
    <row r="299" spans="1:51" x14ac:dyDescent="0.25">
      <c r="A299" t="s">
        <v>352</v>
      </c>
      <c r="B299" t="s">
        <v>281</v>
      </c>
      <c r="C299" t="s">
        <v>473</v>
      </c>
      <c r="D299" t="s">
        <v>406</v>
      </c>
      <c r="E299" s="4">
        <v>51.75</v>
      </c>
      <c r="F299" s="4">
        <v>203.2938043478261</v>
      </c>
      <c r="G299" s="4">
        <v>7.5869565217391308</v>
      </c>
      <c r="H299" s="11">
        <v>3.7320156145822361E-2</v>
      </c>
      <c r="I299" s="4">
        <v>179.0751086956522</v>
      </c>
      <c r="J299" s="4">
        <v>0</v>
      </c>
      <c r="K299" s="11">
        <v>0</v>
      </c>
      <c r="L299" s="4">
        <v>23.321304347826086</v>
      </c>
      <c r="M299" s="4">
        <v>2.2934782608695654</v>
      </c>
      <c r="N299" s="11">
        <v>9.8342623837133436E-2</v>
      </c>
      <c r="O299" s="4">
        <v>9.282934782608697</v>
      </c>
      <c r="P299" s="4">
        <v>0</v>
      </c>
      <c r="Q299" s="9">
        <v>0</v>
      </c>
      <c r="R299" s="4">
        <v>7.1470652173913036</v>
      </c>
      <c r="S299" s="4">
        <v>0.88043478260869568</v>
      </c>
      <c r="T299" s="11">
        <v>0.12318829559107571</v>
      </c>
      <c r="U299" s="4">
        <v>6.8913043478260869</v>
      </c>
      <c r="V299" s="4">
        <v>1.4130434782608696</v>
      </c>
      <c r="W299" s="11">
        <v>0.20504731861198738</v>
      </c>
      <c r="X299" s="4">
        <v>62.6632608695652</v>
      </c>
      <c r="Y299" s="4">
        <v>0</v>
      </c>
      <c r="Z299" s="11">
        <v>0</v>
      </c>
      <c r="AA299" s="4">
        <v>10.180326086956519</v>
      </c>
      <c r="AB299" s="4">
        <v>5.2934782608695654</v>
      </c>
      <c r="AC299" s="11">
        <v>0.51997138555824873</v>
      </c>
      <c r="AD299" s="4">
        <v>107.12891304347831</v>
      </c>
      <c r="AE299" s="4">
        <v>0</v>
      </c>
      <c r="AF299" s="11">
        <v>0</v>
      </c>
      <c r="AG299" s="4">
        <v>0</v>
      </c>
      <c r="AH299" s="4">
        <v>0</v>
      </c>
      <c r="AI299" s="11" t="s">
        <v>659</v>
      </c>
      <c r="AJ299" s="4">
        <v>0</v>
      </c>
      <c r="AK299" s="4">
        <v>0</v>
      </c>
      <c r="AL299" s="11" t="s">
        <v>659</v>
      </c>
      <c r="AM299" s="1">
        <v>445510</v>
      </c>
      <c r="AN299" s="1">
        <v>4</v>
      </c>
      <c r="AX299"/>
      <c r="AY299"/>
    </row>
    <row r="300" spans="1:51" x14ac:dyDescent="0.25">
      <c r="A300" t="s">
        <v>352</v>
      </c>
      <c r="B300" t="s">
        <v>284</v>
      </c>
      <c r="C300" t="s">
        <v>610</v>
      </c>
      <c r="D300" t="s">
        <v>420</v>
      </c>
      <c r="E300" s="4">
        <v>66.913043478260875</v>
      </c>
      <c r="F300" s="4">
        <v>282.75097826086949</v>
      </c>
      <c r="G300" s="4">
        <v>0</v>
      </c>
      <c r="H300" s="11">
        <v>0</v>
      </c>
      <c r="I300" s="4">
        <v>268.7409782608695</v>
      </c>
      <c r="J300" s="4">
        <v>0</v>
      </c>
      <c r="K300" s="11">
        <v>0</v>
      </c>
      <c r="L300" s="4">
        <v>53.828478260869566</v>
      </c>
      <c r="M300" s="4">
        <v>0</v>
      </c>
      <c r="N300" s="11">
        <v>0</v>
      </c>
      <c r="O300" s="4">
        <v>39.818478260869561</v>
      </c>
      <c r="P300" s="4">
        <v>0</v>
      </c>
      <c r="Q300" s="9">
        <v>0</v>
      </c>
      <c r="R300" s="4">
        <v>10.679021739130437</v>
      </c>
      <c r="S300" s="4">
        <v>0</v>
      </c>
      <c r="T300" s="11">
        <v>0</v>
      </c>
      <c r="U300" s="4">
        <v>3.3309782608695655</v>
      </c>
      <c r="V300" s="4">
        <v>0</v>
      </c>
      <c r="W300" s="11">
        <v>0</v>
      </c>
      <c r="X300" s="4">
        <v>60.926086956521715</v>
      </c>
      <c r="Y300" s="4">
        <v>0</v>
      </c>
      <c r="Z300" s="11">
        <v>0</v>
      </c>
      <c r="AA300" s="4">
        <v>0</v>
      </c>
      <c r="AB300" s="4">
        <v>0</v>
      </c>
      <c r="AC300" s="11" t="s">
        <v>659</v>
      </c>
      <c r="AD300" s="4">
        <v>160.12380434782605</v>
      </c>
      <c r="AE300" s="4">
        <v>0</v>
      </c>
      <c r="AF300" s="11">
        <v>0</v>
      </c>
      <c r="AG300" s="4">
        <v>7.8726086956521746</v>
      </c>
      <c r="AH300" s="4">
        <v>0</v>
      </c>
      <c r="AI300" s="11">
        <v>0</v>
      </c>
      <c r="AJ300" s="4">
        <v>0</v>
      </c>
      <c r="AK300" s="4">
        <v>0</v>
      </c>
      <c r="AL300" s="11" t="s">
        <v>659</v>
      </c>
      <c r="AM300" s="1">
        <v>445513</v>
      </c>
      <c r="AN300" s="1">
        <v>4</v>
      </c>
      <c r="AX300"/>
      <c r="AY300"/>
    </row>
    <row r="301" spans="1:51" x14ac:dyDescent="0.25">
      <c r="A301" t="s">
        <v>352</v>
      </c>
      <c r="B301" t="s">
        <v>98</v>
      </c>
      <c r="C301" t="s">
        <v>527</v>
      </c>
      <c r="D301" t="s">
        <v>374</v>
      </c>
      <c r="E301" s="4">
        <v>39.228260869565219</v>
      </c>
      <c r="F301" s="4">
        <v>161.3205434782609</v>
      </c>
      <c r="G301" s="4">
        <v>59.389130434782601</v>
      </c>
      <c r="H301" s="11">
        <v>0.36814362978380188</v>
      </c>
      <c r="I301" s="4">
        <v>145.80771739130438</v>
      </c>
      <c r="J301" s="4">
        <v>59.389130434782601</v>
      </c>
      <c r="K301" s="11">
        <v>0.40731129666751387</v>
      </c>
      <c r="L301" s="4">
        <v>15.10586956521739</v>
      </c>
      <c r="M301" s="4">
        <v>0</v>
      </c>
      <c r="N301" s="11">
        <v>0</v>
      </c>
      <c r="O301" s="4">
        <v>4.5108695652173907</v>
      </c>
      <c r="P301" s="4">
        <v>0</v>
      </c>
      <c r="Q301" s="9">
        <v>0</v>
      </c>
      <c r="R301" s="4">
        <v>4.1602173913043465</v>
      </c>
      <c r="S301" s="4">
        <v>0</v>
      </c>
      <c r="T301" s="11">
        <v>0</v>
      </c>
      <c r="U301" s="4">
        <v>6.4347826086956523</v>
      </c>
      <c r="V301" s="4">
        <v>0</v>
      </c>
      <c r="W301" s="11">
        <v>0</v>
      </c>
      <c r="X301" s="4">
        <v>57.103043478260844</v>
      </c>
      <c r="Y301" s="4">
        <v>22.041304347826085</v>
      </c>
      <c r="Z301" s="11">
        <v>0.38599176165132459</v>
      </c>
      <c r="AA301" s="4">
        <v>4.9178260869565236</v>
      </c>
      <c r="AB301" s="4">
        <v>0</v>
      </c>
      <c r="AC301" s="11">
        <v>0</v>
      </c>
      <c r="AD301" s="4">
        <v>84.193804347826131</v>
      </c>
      <c r="AE301" s="4">
        <v>37.347826086956516</v>
      </c>
      <c r="AF301" s="11">
        <v>0.44359352064271973</v>
      </c>
      <c r="AG301" s="4">
        <v>0</v>
      </c>
      <c r="AH301" s="4">
        <v>0</v>
      </c>
      <c r="AI301" s="11" t="s">
        <v>659</v>
      </c>
      <c r="AJ301" s="4">
        <v>0</v>
      </c>
      <c r="AK301" s="4">
        <v>0</v>
      </c>
      <c r="AL301" s="11" t="s">
        <v>659</v>
      </c>
      <c r="AM301" s="1">
        <v>445233</v>
      </c>
      <c r="AN301" s="1">
        <v>4</v>
      </c>
      <c r="AX301"/>
      <c r="AY301"/>
    </row>
    <row r="302" spans="1:51" x14ac:dyDescent="0.25">
      <c r="A302" t="s">
        <v>352</v>
      </c>
      <c r="B302" t="s">
        <v>131</v>
      </c>
      <c r="C302" t="s">
        <v>569</v>
      </c>
      <c r="D302" t="s">
        <v>423</v>
      </c>
      <c r="E302" s="4">
        <v>101.6195652173913</v>
      </c>
      <c r="F302" s="4">
        <v>377.14706521739117</v>
      </c>
      <c r="G302" s="4">
        <v>155.42119565217394</v>
      </c>
      <c r="H302" s="11">
        <v>0.4120970570527645</v>
      </c>
      <c r="I302" s="4">
        <v>351.95956521739117</v>
      </c>
      <c r="J302" s="4">
        <v>155.42119565217394</v>
      </c>
      <c r="K302" s="11">
        <v>0.4415882135670231</v>
      </c>
      <c r="L302" s="4">
        <v>53.714673913043477</v>
      </c>
      <c r="M302" s="4">
        <v>19.478260869565219</v>
      </c>
      <c r="N302" s="11">
        <v>0.36262457631405881</v>
      </c>
      <c r="O302" s="4">
        <v>33.565217391304351</v>
      </c>
      <c r="P302" s="4">
        <v>19.478260869565219</v>
      </c>
      <c r="Q302" s="9">
        <v>0.5803108808290155</v>
      </c>
      <c r="R302" s="4">
        <v>15.105978260869565</v>
      </c>
      <c r="S302" s="4">
        <v>0</v>
      </c>
      <c r="T302" s="11">
        <v>0</v>
      </c>
      <c r="U302" s="4">
        <v>5.0434782608695654</v>
      </c>
      <c r="V302" s="4">
        <v>0</v>
      </c>
      <c r="W302" s="11">
        <v>0</v>
      </c>
      <c r="X302" s="4">
        <v>86.896739130434781</v>
      </c>
      <c r="Y302" s="4">
        <v>46.364130434782609</v>
      </c>
      <c r="Z302" s="11">
        <v>0.53355431859403346</v>
      </c>
      <c r="AA302" s="4">
        <v>5.0380434782608692</v>
      </c>
      <c r="AB302" s="4">
        <v>0</v>
      </c>
      <c r="AC302" s="11">
        <v>0</v>
      </c>
      <c r="AD302" s="4">
        <v>231.41065217391295</v>
      </c>
      <c r="AE302" s="4">
        <v>89.578804347826093</v>
      </c>
      <c r="AF302" s="11">
        <v>0.38709888030782863</v>
      </c>
      <c r="AG302" s="4">
        <v>8.6956521739130432E-2</v>
      </c>
      <c r="AH302" s="4">
        <v>0</v>
      </c>
      <c r="AI302" s="11">
        <v>0</v>
      </c>
      <c r="AJ302" s="4">
        <v>0</v>
      </c>
      <c r="AK302" s="4">
        <v>0</v>
      </c>
      <c r="AL302" s="11" t="s">
        <v>659</v>
      </c>
      <c r="AM302" s="1">
        <v>445281</v>
      </c>
      <c r="AN302" s="1">
        <v>4</v>
      </c>
      <c r="AX302"/>
      <c r="AY302"/>
    </row>
    <row r="303" spans="1:51" x14ac:dyDescent="0.25">
      <c r="A303" t="s">
        <v>352</v>
      </c>
      <c r="B303" t="s">
        <v>88</v>
      </c>
      <c r="C303" t="s">
        <v>545</v>
      </c>
      <c r="D303" t="s">
        <v>397</v>
      </c>
      <c r="E303" s="4">
        <v>56.152173913043477</v>
      </c>
      <c r="F303" s="4">
        <v>159.53836956521738</v>
      </c>
      <c r="G303" s="4">
        <v>9.6479347826086954</v>
      </c>
      <c r="H303" s="11">
        <v>6.0474071591064715E-2</v>
      </c>
      <c r="I303" s="4">
        <v>142.0561956521739</v>
      </c>
      <c r="J303" s="4">
        <v>9.6479347826086954</v>
      </c>
      <c r="K303" s="11">
        <v>6.791632521422554E-2</v>
      </c>
      <c r="L303" s="4">
        <v>11.482065217391305</v>
      </c>
      <c r="M303" s="4">
        <v>0</v>
      </c>
      <c r="N303" s="11">
        <v>0</v>
      </c>
      <c r="O303" s="4">
        <v>5.3788043478260885</v>
      </c>
      <c r="P303" s="4">
        <v>0</v>
      </c>
      <c r="Q303" s="9">
        <v>0</v>
      </c>
      <c r="R303" s="4">
        <v>0</v>
      </c>
      <c r="S303" s="4">
        <v>0</v>
      </c>
      <c r="T303" s="11" t="s">
        <v>659</v>
      </c>
      <c r="U303" s="4">
        <v>6.1032608695652177</v>
      </c>
      <c r="V303" s="4">
        <v>0</v>
      </c>
      <c r="W303" s="11">
        <v>0</v>
      </c>
      <c r="X303" s="4">
        <v>62.884456521739132</v>
      </c>
      <c r="Y303" s="4">
        <v>3.4526086956521742</v>
      </c>
      <c r="Z303" s="11">
        <v>5.4904007868122523E-2</v>
      </c>
      <c r="AA303" s="4">
        <v>11.378913043478262</v>
      </c>
      <c r="AB303" s="4">
        <v>0</v>
      </c>
      <c r="AC303" s="11">
        <v>0</v>
      </c>
      <c r="AD303" s="4">
        <v>73.792934782608683</v>
      </c>
      <c r="AE303" s="4">
        <v>6.1953260869565208</v>
      </c>
      <c r="AF303" s="11">
        <v>8.395554540834739E-2</v>
      </c>
      <c r="AG303" s="4">
        <v>0</v>
      </c>
      <c r="AH303" s="4">
        <v>0</v>
      </c>
      <c r="AI303" s="11" t="s">
        <v>659</v>
      </c>
      <c r="AJ303" s="4">
        <v>0</v>
      </c>
      <c r="AK303" s="4">
        <v>0</v>
      </c>
      <c r="AL303" s="11" t="s">
        <v>659</v>
      </c>
      <c r="AM303" s="1">
        <v>445216</v>
      </c>
      <c r="AN303" s="1">
        <v>4</v>
      </c>
      <c r="AX303"/>
      <c r="AY303"/>
    </row>
    <row r="304" spans="1:51" x14ac:dyDescent="0.25">
      <c r="A304" t="s">
        <v>352</v>
      </c>
      <c r="B304" t="s">
        <v>133</v>
      </c>
      <c r="C304" t="s">
        <v>570</v>
      </c>
      <c r="D304" t="s">
        <v>388</v>
      </c>
      <c r="E304" s="4">
        <v>68.141304347826093</v>
      </c>
      <c r="F304" s="4">
        <v>195.06913043478258</v>
      </c>
      <c r="G304" s="4">
        <v>4.6806521739130442</v>
      </c>
      <c r="H304" s="11">
        <v>2.3994837950425608E-2</v>
      </c>
      <c r="I304" s="4">
        <v>177.57891304347825</v>
      </c>
      <c r="J304" s="4">
        <v>2.1197826086956519</v>
      </c>
      <c r="K304" s="11">
        <v>1.1937130216450004E-2</v>
      </c>
      <c r="L304" s="4">
        <v>51.194456521739127</v>
      </c>
      <c r="M304" s="4">
        <v>2.5608695652173918</v>
      </c>
      <c r="N304" s="11">
        <v>5.0022399673877747E-2</v>
      </c>
      <c r="O304" s="4">
        <v>34.198804347826083</v>
      </c>
      <c r="P304" s="4">
        <v>0</v>
      </c>
      <c r="Q304" s="9">
        <v>0</v>
      </c>
      <c r="R304" s="4">
        <v>9.3913043478260878</v>
      </c>
      <c r="S304" s="4">
        <v>0</v>
      </c>
      <c r="T304" s="11">
        <v>0</v>
      </c>
      <c r="U304" s="4">
        <v>7.6043478260869559</v>
      </c>
      <c r="V304" s="4">
        <v>2.5608695652173918</v>
      </c>
      <c r="W304" s="11">
        <v>0.33676386506575196</v>
      </c>
      <c r="X304" s="4">
        <v>29.240326086956518</v>
      </c>
      <c r="Y304" s="4">
        <v>1.0095652173913043</v>
      </c>
      <c r="Z304" s="11">
        <v>3.4526469177840316E-2</v>
      </c>
      <c r="AA304" s="4">
        <v>0.49456521739130432</v>
      </c>
      <c r="AB304" s="4">
        <v>0</v>
      </c>
      <c r="AC304" s="11">
        <v>0</v>
      </c>
      <c r="AD304" s="4">
        <v>112.31173913043479</v>
      </c>
      <c r="AE304" s="4">
        <v>1.1102173913043478</v>
      </c>
      <c r="AF304" s="11">
        <v>9.8851411250517763E-3</v>
      </c>
      <c r="AG304" s="4">
        <v>1.8280434782608697</v>
      </c>
      <c r="AH304" s="4">
        <v>0</v>
      </c>
      <c r="AI304" s="11">
        <v>0</v>
      </c>
      <c r="AJ304" s="4">
        <v>0</v>
      </c>
      <c r="AK304" s="4">
        <v>0</v>
      </c>
      <c r="AL304" s="11" t="s">
        <v>659</v>
      </c>
      <c r="AM304" s="1">
        <v>445284</v>
      </c>
      <c r="AN304" s="1">
        <v>4</v>
      </c>
      <c r="AX304"/>
      <c r="AY304"/>
    </row>
    <row r="305" spans="1:51" x14ac:dyDescent="0.25">
      <c r="A305" t="s">
        <v>352</v>
      </c>
      <c r="B305" t="s">
        <v>219</v>
      </c>
      <c r="C305" t="s">
        <v>520</v>
      </c>
      <c r="D305" t="s">
        <v>452</v>
      </c>
      <c r="E305" s="4">
        <v>52.684782608695649</v>
      </c>
      <c r="F305" s="4">
        <v>173.33206521739132</v>
      </c>
      <c r="G305" s="4">
        <v>12.606739130434777</v>
      </c>
      <c r="H305" s="11">
        <v>7.2731719400120992E-2</v>
      </c>
      <c r="I305" s="4">
        <v>165.41934782608695</v>
      </c>
      <c r="J305" s="4">
        <v>12.606739130434777</v>
      </c>
      <c r="K305" s="11">
        <v>7.6210789705741244E-2</v>
      </c>
      <c r="L305" s="4">
        <v>28.805760869565219</v>
      </c>
      <c r="M305" s="4">
        <v>3.2227173913043479</v>
      </c>
      <c r="N305" s="11">
        <v>0.11187753053623783</v>
      </c>
      <c r="O305" s="4">
        <v>21.736195652173915</v>
      </c>
      <c r="P305" s="4">
        <v>3.2227173913043479</v>
      </c>
      <c r="Q305" s="9">
        <v>0.14826501577712989</v>
      </c>
      <c r="R305" s="4">
        <v>5.5043478260869563</v>
      </c>
      <c r="S305" s="4">
        <v>0</v>
      </c>
      <c r="T305" s="11">
        <v>0</v>
      </c>
      <c r="U305" s="4">
        <v>1.5652173913043479</v>
      </c>
      <c r="V305" s="4">
        <v>0</v>
      </c>
      <c r="W305" s="11">
        <v>0</v>
      </c>
      <c r="X305" s="4">
        <v>40.102934782608692</v>
      </c>
      <c r="Y305" s="4">
        <v>9.3079347826086902</v>
      </c>
      <c r="Z305" s="11">
        <v>0.23210108769010171</v>
      </c>
      <c r="AA305" s="4">
        <v>0.84315217391304353</v>
      </c>
      <c r="AB305" s="4">
        <v>0</v>
      </c>
      <c r="AC305" s="11">
        <v>0</v>
      </c>
      <c r="AD305" s="4">
        <v>103.58021739130436</v>
      </c>
      <c r="AE305" s="4">
        <v>7.6086956521739135E-2</v>
      </c>
      <c r="AF305" s="11">
        <v>7.3457034980240051E-4</v>
      </c>
      <c r="AG305" s="4">
        <v>0</v>
      </c>
      <c r="AH305" s="4">
        <v>0</v>
      </c>
      <c r="AI305" s="11" t="s">
        <v>659</v>
      </c>
      <c r="AJ305" s="4">
        <v>0</v>
      </c>
      <c r="AK305" s="4">
        <v>0</v>
      </c>
      <c r="AL305" s="11" t="s">
        <v>659</v>
      </c>
      <c r="AM305" s="1">
        <v>445435</v>
      </c>
      <c r="AN305" s="1">
        <v>4</v>
      </c>
      <c r="AX305"/>
      <c r="AY305"/>
    </row>
    <row r="306" spans="1:51" x14ac:dyDescent="0.25">
      <c r="A306" t="s">
        <v>352</v>
      </c>
      <c r="B306" t="s">
        <v>183</v>
      </c>
      <c r="C306" t="s">
        <v>468</v>
      </c>
      <c r="D306" t="s">
        <v>423</v>
      </c>
      <c r="E306" s="4">
        <v>56.771739130434781</v>
      </c>
      <c r="F306" s="4">
        <v>242.33728260869566</v>
      </c>
      <c r="G306" s="4">
        <v>99.501630434782612</v>
      </c>
      <c r="H306" s="11">
        <v>0.41059150851108972</v>
      </c>
      <c r="I306" s="4">
        <v>236.26663043478263</v>
      </c>
      <c r="J306" s="4">
        <v>97.213586956521738</v>
      </c>
      <c r="K306" s="11">
        <v>0.41145711850051497</v>
      </c>
      <c r="L306" s="4">
        <v>34.141413043478273</v>
      </c>
      <c r="M306" s="4">
        <v>13.077499999999995</v>
      </c>
      <c r="N306" s="11">
        <v>0.38303921350138942</v>
      </c>
      <c r="O306" s="4">
        <v>28.07076086956523</v>
      </c>
      <c r="P306" s="4">
        <v>10.789456521739126</v>
      </c>
      <c r="Q306" s="9">
        <v>0.38436637225025233</v>
      </c>
      <c r="R306" s="4">
        <v>2.2880434782608696</v>
      </c>
      <c r="S306" s="4">
        <v>2.2880434782608696</v>
      </c>
      <c r="T306" s="11">
        <v>1</v>
      </c>
      <c r="U306" s="4">
        <v>3.7826086956521738</v>
      </c>
      <c r="V306" s="4">
        <v>0</v>
      </c>
      <c r="W306" s="11">
        <v>0</v>
      </c>
      <c r="X306" s="4">
        <v>81.911630434782609</v>
      </c>
      <c r="Y306" s="4">
        <v>25.680652173913046</v>
      </c>
      <c r="Z306" s="11">
        <v>0.31351655482379609</v>
      </c>
      <c r="AA306" s="4">
        <v>0</v>
      </c>
      <c r="AB306" s="4">
        <v>0</v>
      </c>
      <c r="AC306" s="11" t="s">
        <v>659</v>
      </c>
      <c r="AD306" s="4">
        <v>126.28423913043478</v>
      </c>
      <c r="AE306" s="4">
        <v>60.743478260869573</v>
      </c>
      <c r="AF306" s="11">
        <v>0.48100601214479077</v>
      </c>
      <c r="AG306" s="4">
        <v>0</v>
      </c>
      <c r="AH306" s="4">
        <v>0</v>
      </c>
      <c r="AI306" s="11" t="s">
        <v>659</v>
      </c>
      <c r="AJ306" s="4">
        <v>0</v>
      </c>
      <c r="AK306" s="4">
        <v>0</v>
      </c>
      <c r="AL306" s="11" t="s">
        <v>659</v>
      </c>
      <c r="AM306" s="1">
        <v>445378</v>
      </c>
      <c r="AN306" s="1">
        <v>4</v>
      </c>
      <c r="AX306"/>
      <c r="AY306"/>
    </row>
    <row r="307" spans="1:51" x14ac:dyDescent="0.25">
      <c r="A307" t="s">
        <v>352</v>
      </c>
      <c r="B307" t="s">
        <v>82</v>
      </c>
      <c r="C307" t="s">
        <v>543</v>
      </c>
      <c r="D307" t="s">
        <v>396</v>
      </c>
      <c r="E307" s="4">
        <v>32.489130434782609</v>
      </c>
      <c r="F307" s="4">
        <v>115.82228260869562</v>
      </c>
      <c r="G307" s="4">
        <v>42.46065217391304</v>
      </c>
      <c r="H307" s="11">
        <v>0.36660175587599075</v>
      </c>
      <c r="I307" s="4">
        <v>104.99043478260867</v>
      </c>
      <c r="J307" s="4">
        <v>31.62880434782609</v>
      </c>
      <c r="K307" s="11">
        <v>0.30125415151690849</v>
      </c>
      <c r="L307" s="4">
        <v>23.436521739130427</v>
      </c>
      <c r="M307" s="4">
        <v>18.468043478260867</v>
      </c>
      <c r="N307" s="11">
        <v>0.78800274562184636</v>
      </c>
      <c r="O307" s="4">
        <v>12.604673913043472</v>
      </c>
      <c r="P307" s="4">
        <v>7.6361956521739129</v>
      </c>
      <c r="Q307" s="9">
        <v>0.60582254684683934</v>
      </c>
      <c r="R307" s="4">
        <v>5.8459782608695647</v>
      </c>
      <c r="S307" s="4">
        <v>5.8459782608695647</v>
      </c>
      <c r="T307" s="11">
        <v>1</v>
      </c>
      <c r="U307" s="4">
        <v>4.9858695652173903</v>
      </c>
      <c r="V307" s="4">
        <v>4.9858695652173903</v>
      </c>
      <c r="W307" s="11">
        <v>1</v>
      </c>
      <c r="X307" s="4">
        <v>27.235978260869565</v>
      </c>
      <c r="Y307" s="4">
        <v>19.192282608695653</v>
      </c>
      <c r="Z307" s="11">
        <v>0.70466654161894238</v>
      </c>
      <c r="AA307" s="4">
        <v>0</v>
      </c>
      <c r="AB307" s="4">
        <v>0</v>
      </c>
      <c r="AC307" s="11" t="s">
        <v>659</v>
      </c>
      <c r="AD307" s="4">
        <v>65.149782608695631</v>
      </c>
      <c r="AE307" s="4">
        <v>4.8003260869565221</v>
      </c>
      <c r="AF307" s="11">
        <v>7.368138303374501E-2</v>
      </c>
      <c r="AG307" s="4">
        <v>0</v>
      </c>
      <c r="AH307" s="4">
        <v>0</v>
      </c>
      <c r="AI307" s="11" t="s">
        <v>659</v>
      </c>
      <c r="AJ307" s="4">
        <v>0</v>
      </c>
      <c r="AK307" s="4">
        <v>0</v>
      </c>
      <c r="AL307" s="11" t="s">
        <v>659</v>
      </c>
      <c r="AM307" s="1">
        <v>445205</v>
      </c>
      <c r="AN307" s="1">
        <v>4</v>
      </c>
      <c r="AX307"/>
      <c r="AY307"/>
    </row>
    <row r="308" spans="1:51" x14ac:dyDescent="0.25">
      <c r="A308" t="s">
        <v>352</v>
      </c>
      <c r="B308" t="s">
        <v>147</v>
      </c>
      <c r="C308" t="s">
        <v>460</v>
      </c>
      <c r="D308" t="s">
        <v>406</v>
      </c>
      <c r="E308" s="4">
        <v>74.326086956521735</v>
      </c>
      <c r="F308" s="4">
        <v>332.5</v>
      </c>
      <c r="G308" s="4">
        <v>0</v>
      </c>
      <c r="H308" s="11">
        <v>0</v>
      </c>
      <c r="I308" s="4">
        <v>309.45108695652175</v>
      </c>
      <c r="J308" s="4">
        <v>0</v>
      </c>
      <c r="K308" s="11">
        <v>0</v>
      </c>
      <c r="L308" s="4">
        <v>22.203804347826086</v>
      </c>
      <c r="M308" s="4">
        <v>0</v>
      </c>
      <c r="N308" s="11">
        <v>0</v>
      </c>
      <c r="O308" s="4">
        <v>7.4239130434782608</v>
      </c>
      <c r="P308" s="4">
        <v>0</v>
      </c>
      <c r="Q308" s="9">
        <v>0</v>
      </c>
      <c r="R308" s="4">
        <v>10.328804347826088</v>
      </c>
      <c r="S308" s="4">
        <v>0</v>
      </c>
      <c r="T308" s="11">
        <v>0</v>
      </c>
      <c r="U308" s="4">
        <v>4.4510869565217392</v>
      </c>
      <c r="V308" s="4">
        <v>0</v>
      </c>
      <c r="W308" s="11">
        <v>0</v>
      </c>
      <c r="X308" s="4">
        <v>114.35597826086956</v>
      </c>
      <c r="Y308" s="4">
        <v>0</v>
      </c>
      <c r="Z308" s="11">
        <v>0</v>
      </c>
      <c r="AA308" s="4">
        <v>8.2690217391304355</v>
      </c>
      <c r="AB308" s="4">
        <v>0</v>
      </c>
      <c r="AC308" s="11">
        <v>0</v>
      </c>
      <c r="AD308" s="4">
        <v>187.67119565217391</v>
      </c>
      <c r="AE308" s="4">
        <v>0</v>
      </c>
      <c r="AF308" s="11">
        <v>0</v>
      </c>
      <c r="AG308" s="4">
        <v>0</v>
      </c>
      <c r="AH308" s="4">
        <v>0</v>
      </c>
      <c r="AI308" s="11" t="s">
        <v>659</v>
      </c>
      <c r="AJ308" s="4">
        <v>0</v>
      </c>
      <c r="AK308" s="4">
        <v>0</v>
      </c>
      <c r="AL308" s="11" t="s">
        <v>659</v>
      </c>
      <c r="AM308" s="1">
        <v>445304</v>
      </c>
      <c r="AN308" s="1">
        <v>4</v>
      </c>
      <c r="AX308"/>
      <c r="AY308"/>
    </row>
    <row r="309" spans="1:51" x14ac:dyDescent="0.25">
      <c r="AY309"/>
    </row>
    <row r="310" spans="1:51" x14ac:dyDescent="0.25">
      <c r="AY310"/>
    </row>
    <row r="311" spans="1:51" x14ac:dyDescent="0.25">
      <c r="F311" s="4"/>
      <c r="G311" s="4"/>
      <c r="AY311"/>
    </row>
    <row r="312" spans="1:51" x14ac:dyDescent="0.25">
      <c r="AY312"/>
    </row>
    <row r="313" spans="1:51" x14ac:dyDescent="0.25">
      <c r="AY313"/>
    </row>
    <row r="314" spans="1:51" x14ac:dyDescent="0.25">
      <c r="AY314"/>
    </row>
    <row r="315" spans="1:51" x14ac:dyDescent="0.25">
      <c r="AY315"/>
    </row>
    <row r="316" spans="1:51" x14ac:dyDescent="0.25">
      <c r="AY316"/>
    </row>
    <row r="317" spans="1:51" x14ac:dyDescent="0.25">
      <c r="AY317"/>
    </row>
    <row r="318" spans="1:51" x14ac:dyDescent="0.25">
      <c r="AY318"/>
    </row>
    <row r="319" spans="1:51" x14ac:dyDescent="0.25">
      <c r="AY319"/>
    </row>
    <row r="320" spans="1:51" x14ac:dyDescent="0.25">
      <c r="AY320"/>
    </row>
    <row r="321" spans="51:51" x14ac:dyDescent="0.25">
      <c r="AY321"/>
    </row>
    <row r="322" spans="51:51" x14ac:dyDescent="0.25">
      <c r="AY322"/>
    </row>
    <row r="323" spans="51:51" x14ac:dyDescent="0.25">
      <c r="AY323"/>
    </row>
    <row r="324" spans="51:51" x14ac:dyDescent="0.25">
      <c r="AY324"/>
    </row>
    <row r="325" spans="51:51" x14ac:dyDescent="0.25">
      <c r="AY325"/>
    </row>
    <row r="326" spans="51:51" x14ac:dyDescent="0.25">
      <c r="AY326"/>
    </row>
    <row r="327" spans="51:51" x14ac:dyDescent="0.25">
      <c r="AY327"/>
    </row>
    <row r="328" spans="51:51" x14ac:dyDescent="0.25">
      <c r="AY328"/>
    </row>
    <row r="329" spans="51:51" x14ac:dyDescent="0.25">
      <c r="AY329"/>
    </row>
    <row r="330" spans="51:51" x14ac:dyDescent="0.25">
      <c r="AY330"/>
    </row>
    <row r="331" spans="51:51" x14ac:dyDescent="0.25">
      <c r="AY331"/>
    </row>
    <row r="332" spans="51:51" x14ac:dyDescent="0.25">
      <c r="AY332"/>
    </row>
    <row r="333" spans="51:51" x14ac:dyDescent="0.25">
      <c r="AY333"/>
    </row>
    <row r="334" spans="51:51" x14ac:dyDescent="0.25">
      <c r="AY334"/>
    </row>
    <row r="335" spans="51:51" x14ac:dyDescent="0.25">
      <c r="AY335"/>
    </row>
    <row r="336" spans="51:51" x14ac:dyDescent="0.25">
      <c r="AY336"/>
    </row>
    <row r="337" spans="51:51" x14ac:dyDescent="0.25">
      <c r="AY337"/>
    </row>
    <row r="338" spans="51:51" x14ac:dyDescent="0.25">
      <c r="AY338"/>
    </row>
    <row r="339" spans="51:51" x14ac:dyDescent="0.25">
      <c r="AY339"/>
    </row>
    <row r="340" spans="51:51" x14ac:dyDescent="0.25">
      <c r="AY340"/>
    </row>
    <row r="341" spans="51:51" x14ac:dyDescent="0.25">
      <c r="AY341"/>
    </row>
    <row r="342" spans="51:51" x14ac:dyDescent="0.25">
      <c r="AY342"/>
    </row>
    <row r="343" spans="51:51" x14ac:dyDescent="0.25">
      <c r="AY343"/>
    </row>
    <row r="344" spans="51:51" x14ac:dyDescent="0.25">
      <c r="AY344"/>
    </row>
    <row r="345" spans="51:51" x14ac:dyDescent="0.25">
      <c r="AY345"/>
    </row>
    <row r="346" spans="51:51" x14ac:dyDescent="0.25">
      <c r="AY346"/>
    </row>
    <row r="347" spans="51:51" x14ac:dyDescent="0.25">
      <c r="AY347"/>
    </row>
    <row r="348" spans="51:51" x14ac:dyDescent="0.25">
      <c r="AY348"/>
    </row>
    <row r="349" spans="51:51" x14ac:dyDescent="0.25">
      <c r="AY349"/>
    </row>
    <row r="350" spans="51:51" x14ac:dyDescent="0.25">
      <c r="AY350"/>
    </row>
    <row r="351" spans="51:51" x14ac:dyDescent="0.25">
      <c r="AY351"/>
    </row>
    <row r="352" spans="51:51" x14ac:dyDescent="0.25">
      <c r="AY352"/>
    </row>
    <row r="353" spans="51:51" x14ac:dyDescent="0.25">
      <c r="AY353"/>
    </row>
    <row r="354" spans="51:51" x14ac:dyDescent="0.25">
      <c r="AY354"/>
    </row>
    <row r="355" spans="51:51" x14ac:dyDescent="0.25">
      <c r="AY355"/>
    </row>
    <row r="356" spans="51:51" x14ac:dyDescent="0.25">
      <c r="AY356"/>
    </row>
    <row r="357" spans="51:51" x14ac:dyDescent="0.25">
      <c r="AY357"/>
    </row>
    <row r="358" spans="51:51" x14ac:dyDescent="0.25">
      <c r="AY358"/>
    </row>
    <row r="359" spans="51:51" x14ac:dyDescent="0.25">
      <c r="AY359"/>
    </row>
    <row r="360" spans="51:51" x14ac:dyDescent="0.25">
      <c r="AY360"/>
    </row>
    <row r="361" spans="51:51" x14ac:dyDescent="0.25">
      <c r="AY361"/>
    </row>
    <row r="362" spans="51:51" x14ac:dyDescent="0.25">
      <c r="AY362"/>
    </row>
    <row r="363" spans="51:51" x14ac:dyDescent="0.25">
      <c r="AY363"/>
    </row>
    <row r="364" spans="51:51" x14ac:dyDescent="0.25">
      <c r="AY364"/>
    </row>
    <row r="365" spans="51:51" x14ac:dyDescent="0.25">
      <c r="AY365"/>
    </row>
    <row r="366" spans="51:51" x14ac:dyDescent="0.25">
      <c r="AY366"/>
    </row>
    <row r="367" spans="51:51" x14ac:dyDescent="0.25">
      <c r="AY367"/>
    </row>
    <row r="368" spans="51:51" x14ac:dyDescent="0.25">
      <c r="AY368"/>
    </row>
    <row r="369" spans="51:51" x14ac:dyDescent="0.25">
      <c r="AY369"/>
    </row>
    <row r="370" spans="51:51" x14ac:dyDescent="0.25">
      <c r="AY370"/>
    </row>
    <row r="371" spans="51:51" x14ac:dyDescent="0.25">
      <c r="AY371"/>
    </row>
    <row r="372" spans="51:51" x14ac:dyDescent="0.25">
      <c r="AY372"/>
    </row>
    <row r="373" spans="51:51" x14ac:dyDescent="0.25">
      <c r="AY373"/>
    </row>
    <row r="374" spans="51:51" x14ac:dyDescent="0.25">
      <c r="AY374"/>
    </row>
    <row r="375" spans="51:51" x14ac:dyDescent="0.25">
      <c r="AY375"/>
    </row>
    <row r="376" spans="51:51" x14ac:dyDescent="0.25">
      <c r="AY376"/>
    </row>
    <row r="377" spans="51:51" x14ac:dyDescent="0.25">
      <c r="AY377"/>
    </row>
    <row r="378" spans="51:51" x14ac:dyDescent="0.25">
      <c r="AY378"/>
    </row>
    <row r="379" spans="51:51" x14ac:dyDescent="0.25">
      <c r="AY379"/>
    </row>
    <row r="380" spans="51:51" x14ac:dyDescent="0.25">
      <c r="AY380"/>
    </row>
    <row r="381" spans="51:51" x14ac:dyDescent="0.25">
      <c r="AY381"/>
    </row>
    <row r="382" spans="51:51" x14ac:dyDescent="0.25">
      <c r="AY382"/>
    </row>
    <row r="383" spans="51:51" x14ac:dyDescent="0.25">
      <c r="AY383"/>
    </row>
    <row r="384" spans="51:51" x14ac:dyDescent="0.25">
      <c r="AY384"/>
    </row>
    <row r="385" spans="51:51" x14ac:dyDescent="0.25">
      <c r="AY385"/>
    </row>
    <row r="386" spans="51:51" x14ac:dyDescent="0.25">
      <c r="AY386"/>
    </row>
    <row r="387" spans="51:51" x14ac:dyDescent="0.25">
      <c r="AY387"/>
    </row>
    <row r="388" spans="51:51" x14ac:dyDescent="0.25">
      <c r="AY388"/>
    </row>
    <row r="389" spans="51:51" x14ac:dyDescent="0.25">
      <c r="AY389"/>
    </row>
    <row r="390" spans="51:51" x14ac:dyDescent="0.25">
      <c r="AY390"/>
    </row>
    <row r="391" spans="51:51" x14ac:dyDescent="0.25">
      <c r="AY391"/>
    </row>
    <row r="392" spans="51:51" x14ac:dyDescent="0.25">
      <c r="AY392"/>
    </row>
    <row r="393" spans="51:51" x14ac:dyDescent="0.25">
      <c r="AY393"/>
    </row>
    <row r="394" spans="51:51" x14ac:dyDescent="0.25">
      <c r="AY394"/>
    </row>
    <row r="395" spans="51:51" x14ac:dyDescent="0.25">
      <c r="AY395"/>
    </row>
    <row r="396" spans="51:51" x14ac:dyDescent="0.25">
      <c r="AY396"/>
    </row>
    <row r="397" spans="51:51" x14ac:dyDescent="0.25">
      <c r="AY397"/>
    </row>
    <row r="398" spans="51:51" x14ac:dyDescent="0.25">
      <c r="AY398"/>
    </row>
    <row r="399" spans="51:51" x14ac:dyDescent="0.25">
      <c r="AY399"/>
    </row>
    <row r="400" spans="51:51" x14ac:dyDescent="0.25">
      <c r="AY400"/>
    </row>
    <row r="401" spans="51:51" x14ac:dyDescent="0.25">
      <c r="AY401"/>
    </row>
    <row r="402" spans="51:51" x14ac:dyDescent="0.25">
      <c r="AY402"/>
    </row>
    <row r="403" spans="51:51" x14ac:dyDescent="0.25">
      <c r="AY403"/>
    </row>
    <row r="404" spans="51:51" x14ac:dyDescent="0.25">
      <c r="AY404"/>
    </row>
    <row r="405" spans="51:51" x14ac:dyDescent="0.25">
      <c r="AY405"/>
    </row>
    <row r="406" spans="51:51" x14ac:dyDescent="0.25">
      <c r="AY406"/>
    </row>
    <row r="407" spans="51:51" x14ac:dyDescent="0.25">
      <c r="AY407"/>
    </row>
    <row r="408" spans="51:51" x14ac:dyDescent="0.25">
      <c r="AY408"/>
    </row>
    <row r="409" spans="51:51" x14ac:dyDescent="0.25">
      <c r="AY409"/>
    </row>
    <row r="410" spans="51:51" x14ac:dyDescent="0.25">
      <c r="AY410"/>
    </row>
    <row r="411" spans="51:51" x14ac:dyDescent="0.25">
      <c r="AY411"/>
    </row>
    <row r="412" spans="51:51" x14ac:dyDescent="0.25">
      <c r="AY412"/>
    </row>
    <row r="413" spans="51:51" x14ac:dyDescent="0.25">
      <c r="AY413"/>
    </row>
    <row r="414" spans="51:51" x14ac:dyDescent="0.25">
      <c r="AY414"/>
    </row>
    <row r="415" spans="51:51" x14ac:dyDescent="0.25">
      <c r="AY415"/>
    </row>
    <row r="416" spans="51:51" x14ac:dyDescent="0.25">
      <c r="AY416"/>
    </row>
    <row r="417" spans="51:51" x14ac:dyDescent="0.25">
      <c r="AY417"/>
    </row>
    <row r="418" spans="51:51" x14ac:dyDescent="0.25">
      <c r="AY418"/>
    </row>
    <row r="419" spans="51:51" x14ac:dyDescent="0.25">
      <c r="AY419"/>
    </row>
    <row r="420" spans="51:51" x14ac:dyDescent="0.25">
      <c r="AY420"/>
    </row>
    <row r="421" spans="51:51" x14ac:dyDescent="0.25">
      <c r="AY421"/>
    </row>
    <row r="422" spans="51:51" x14ac:dyDescent="0.25">
      <c r="AY422"/>
    </row>
    <row r="423" spans="51:51" x14ac:dyDescent="0.25">
      <c r="AY423"/>
    </row>
    <row r="424" spans="51:51" x14ac:dyDescent="0.25">
      <c r="AY424"/>
    </row>
    <row r="425" spans="51:51" x14ac:dyDescent="0.25">
      <c r="AY425"/>
    </row>
    <row r="426" spans="51:51" x14ac:dyDescent="0.25">
      <c r="AY426"/>
    </row>
    <row r="427" spans="51:51" x14ac:dyDescent="0.25">
      <c r="AY427"/>
    </row>
    <row r="428" spans="51:51" x14ac:dyDescent="0.25">
      <c r="AY428"/>
    </row>
    <row r="429" spans="51:51" x14ac:dyDescent="0.25">
      <c r="AY429"/>
    </row>
    <row r="430" spans="51:51" x14ac:dyDescent="0.25">
      <c r="AY430"/>
    </row>
    <row r="431" spans="51:51" x14ac:dyDescent="0.25">
      <c r="AY431"/>
    </row>
    <row r="432" spans="51:51" x14ac:dyDescent="0.25">
      <c r="AY432"/>
    </row>
    <row r="433" spans="51:51" x14ac:dyDescent="0.25">
      <c r="AY433"/>
    </row>
    <row r="434" spans="51:51" x14ac:dyDescent="0.25">
      <c r="AY434"/>
    </row>
    <row r="435" spans="51:51" x14ac:dyDescent="0.25">
      <c r="AY435"/>
    </row>
    <row r="436" spans="51:51" x14ac:dyDescent="0.25">
      <c r="AY436"/>
    </row>
    <row r="437" spans="51:51" x14ac:dyDescent="0.25">
      <c r="AY437"/>
    </row>
    <row r="438" spans="51:51" x14ac:dyDescent="0.25">
      <c r="AY438"/>
    </row>
    <row r="439" spans="51:51" x14ac:dyDescent="0.25">
      <c r="AY439"/>
    </row>
    <row r="440" spans="51:51" x14ac:dyDescent="0.25">
      <c r="AY440"/>
    </row>
    <row r="441" spans="51:51" x14ac:dyDescent="0.25">
      <c r="AY441"/>
    </row>
    <row r="442" spans="51:51" x14ac:dyDescent="0.25">
      <c r="AY442"/>
    </row>
    <row r="443" spans="51:51" x14ac:dyDescent="0.25">
      <c r="AY443"/>
    </row>
    <row r="444" spans="51:51" x14ac:dyDescent="0.25">
      <c r="AY444"/>
    </row>
    <row r="445" spans="51:51" x14ac:dyDescent="0.25">
      <c r="AY445"/>
    </row>
    <row r="446" spans="51:51" x14ac:dyDescent="0.25">
      <c r="AY446"/>
    </row>
    <row r="447" spans="51:51" x14ac:dyDescent="0.25">
      <c r="AY447"/>
    </row>
    <row r="448" spans="51:51" x14ac:dyDescent="0.25">
      <c r="AY448"/>
    </row>
    <row r="449" spans="51:51" x14ac:dyDescent="0.25">
      <c r="AY449"/>
    </row>
    <row r="450" spans="51:51" x14ac:dyDescent="0.25">
      <c r="AY450"/>
    </row>
    <row r="451" spans="51:51" x14ac:dyDescent="0.25">
      <c r="AY451"/>
    </row>
    <row r="452" spans="51:51" x14ac:dyDescent="0.25">
      <c r="AY452"/>
    </row>
    <row r="453" spans="51:51" x14ac:dyDescent="0.25">
      <c r="AY453"/>
    </row>
    <row r="454" spans="51:51" x14ac:dyDescent="0.25">
      <c r="AY454"/>
    </row>
    <row r="455" spans="51:51" x14ac:dyDescent="0.25">
      <c r="AY455"/>
    </row>
    <row r="456" spans="51:51" x14ac:dyDescent="0.25">
      <c r="AY456"/>
    </row>
    <row r="457" spans="51:51" x14ac:dyDescent="0.25">
      <c r="AY457"/>
    </row>
    <row r="458" spans="51:51" x14ac:dyDescent="0.25">
      <c r="AY458"/>
    </row>
    <row r="459" spans="51:51" x14ac:dyDescent="0.25">
      <c r="AY459"/>
    </row>
    <row r="460" spans="51:51" x14ac:dyDescent="0.25">
      <c r="AY460"/>
    </row>
    <row r="461" spans="51:51" x14ac:dyDescent="0.25">
      <c r="AY461"/>
    </row>
    <row r="462" spans="51:51" x14ac:dyDescent="0.25">
      <c r="AY462"/>
    </row>
    <row r="463" spans="51:51" x14ac:dyDescent="0.25">
      <c r="AY463"/>
    </row>
    <row r="464" spans="51:51" x14ac:dyDescent="0.25">
      <c r="AY464"/>
    </row>
    <row r="465" spans="51:51" x14ac:dyDescent="0.25">
      <c r="AY465"/>
    </row>
    <row r="466" spans="51:51" x14ac:dyDescent="0.25">
      <c r="AY466"/>
    </row>
    <row r="467" spans="51:51" x14ac:dyDescent="0.25">
      <c r="AY467"/>
    </row>
    <row r="468" spans="51:51" x14ac:dyDescent="0.25">
      <c r="AY468"/>
    </row>
    <row r="469" spans="51:51" x14ac:dyDescent="0.25">
      <c r="AY469"/>
    </row>
    <row r="470" spans="51:51" x14ac:dyDescent="0.25">
      <c r="AY470"/>
    </row>
    <row r="471" spans="51:51" x14ac:dyDescent="0.25">
      <c r="AY471"/>
    </row>
    <row r="472" spans="51:51" x14ac:dyDescent="0.25">
      <c r="AY472"/>
    </row>
    <row r="473" spans="51:51" x14ac:dyDescent="0.25">
      <c r="AY473"/>
    </row>
    <row r="474" spans="51:51" x14ac:dyDescent="0.25">
      <c r="AY474"/>
    </row>
    <row r="475" spans="51:51" x14ac:dyDescent="0.25">
      <c r="AY475"/>
    </row>
    <row r="476" spans="51:51" x14ac:dyDescent="0.25">
      <c r="AY476"/>
    </row>
    <row r="477" spans="51:51" x14ac:dyDescent="0.25">
      <c r="AY477"/>
    </row>
    <row r="478" spans="51:51" x14ac:dyDescent="0.25">
      <c r="AY478"/>
    </row>
    <row r="479" spans="51:51" x14ac:dyDescent="0.25">
      <c r="AY479"/>
    </row>
    <row r="480" spans="51:51" x14ac:dyDescent="0.25">
      <c r="AY480"/>
    </row>
    <row r="481" spans="51:51" x14ac:dyDescent="0.25">
      <c r="AY481"/>
    </row>
    <row r="482" spans="51:51" x14ac:dyDescent="0.25">
      <c r="AY482"/>
    </row>
    <row r="483" spans="51:51" x14ac:dyDescent="0.25">
      <c r="AY483"/>
    </row>
    <row r="484" spans="51:51" x14ac:dyDescent="0.25">
      <c r="AY484"/>
    </row>
    <row r="485" spans="51:51" x14ac:dyDescent="0.25">
      <c r="AY485"/>
    </row>
    <row r="486" spans="51:51" x14ac:dyDescent="0.25">
      <c r="AY486"/>
    </row>
    <row r="487" spans="51:51" x14ac:dyDescent="0.25">
      <c r="AY487"/>
    </row>
    <row r="488" spans="51:51" x14ac:dyDescent="0.25">
      <c r="AY488"/>
    </row>
    <row r="489" spans="51:51" x14ac:dyDescent="0.25">
      <c r="AY489"/>
    </row>
    <row r="490" spans="51:51" x14ac:dyDescent="0.25">
      <c r="AY490"/>
    </row>
    <row r="491" spans="51:51" x14ac:dyDescent="0.25">
      <c r="AY491"/>
    </row>
    <row r="492" spans="51:51" x14ac:dyDescent="0.25">
      <c r="AY492"/>
    </row>
    <row r="499" spans="51:51" x14ac:dyDescent="0.25">
      <c r="AY499"/>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308"/>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611</v>
      </c>
      <c r="B1" s="2" t="s">
        <v>613</v>
      </c>
      <c r="C1" s="2" t="s">
        <v>614</v>
      </c>
      <c r="D1" s="2" t="s">
        <v>615</v>
      </c>
      <c r="E1" s="2" t="s">
        <v>616</v>
      </c>
      <c r="F1" s="2" t="s">
        <v>701</v>
      </c>
      <c r="G1" s="2" t="s">
        <v>702</v>
      </c>
      <c r="H1" s="2" t="s">
        <v>703</v>
      </c>
      <c r="I1" s="2" t="s">
        <v>704</v>
      </c>
      <c r="J1" s="2" t="s">
        <v>705</v>
      </c>
      <c r="K1" s="2" t="s">
        <v>706</v>
      </c>
      <c r="L1" s="2" t="s">
        <v>707</v>
      </c>
      <c r="M1" s="2" t="s">
        <v>708</v>
      </c>
      <c r="N1" s="2" t="s">
        <v>709</v>
      </c>
      <c r="O1" s="2" t="s">
        <v>710</v>
      </c>
      <c r="P1" s="2" t="s">
        <v>711</v>
      </c>
      <c r="Q1" s="2" t="s">
        <v>712</v>
      </c>
      <c r="R1" s="2" t="s">
        <v>713</v>
      </c>
      <c r="S1" s="2" t="s">
        <v>714</v>
      </c>
      <c r="T1" s="2" t="s">
        <v>715</v>
      </c>
      <c r="U1" s="2" t="s">
        <v>716</v>
      </c>
      <c r="V1" s="2" t="s">
        <v>717</v>
      </c>
      <c r="W1" s="2" t="s">
        <v>718</v>
      </c>
      <c r="X1" s="2" t="s">
        <v>719</v>
      </c>
      <c r="Y1" s="2" t="s">
        <v>720</v>
      </c>
      <c r="Z1" s="2" t="s">
        <v>721</v>
      </c>
      <c r="AA1" s="2" t="s">
        <v>722</v>
      </c>
      <c r="AB1" s="2" t="s">
        <v>723</v>
      </c>
      <c r="AC1" s="2" t="s">
        <v>724</v>
      </c>
      <c r="AD1" s="2" t="s">
        <v>725</v>
      </c>
      <c r="AE1" s="2" t="s">
        <v>726</v>
      </c>
      <c r="AF1" s="2" t="s">
        <v>727</v>
      </c>
      <c r="AG1" s="2" t="s">
        <v>728</v>
      </c>
      <c r="AH1" s="2" t="s">
        <v>643</v>
      </c>
      <c r="AI1" s="3" t="s">
        <v>729</v>
      </c>
    </row>
    <row r="2" spans="1:35" x14ac:dyDescent="0.25">
      <c r="A2" t="s">
        <v>352</v>
      </c>
      <c r="B2" t="s">
        <v>259</v>
      </c>
      <c r="C2" t="s">
        <v>532</v>
      </c>
      <c r="D2" t="s">
        <v>371</v>
      </c>
      <c r="E2" s="6">
        <v>81.967391304347828</v>
      </c>
      <c r="F2" s="6">
        <v>4.7826086956521738</v>
      </c>
      <c r="G2" s="6">
        <v>0.32608695652173914</v>
      </c>
      <c r="H2" s="6">
        <v>0.27608695652173909</v>
      </c>
      <c r="I2" s="6">
        <v>2.7608695652173911</v>
      </c>
      <c r="J2" s="6">
        <v>0</v>
      </c>
      <c r="K2" s="6">
        <v>0</v>
      </c>
      <c r="L2" s="6">
        <v>9.7290217391304346</v>
      </c>
      <c r="M2" s="6">
        <v>0</v>
      </c>
      <c r="N2" s="6">
        <v>6.4211956521739131</v>
      </c>
      <c r="O2" s="6">
        <f>SUM(NonNurse[[#This Row],[Qualified Social Work Staff Hours]],NonNurse[[#This Row],[Other Social Work Staff Hours]])/NonNurse[[#This Row],[MDS Census]]</f>
        <v>7.8338416655615958E-2</v>
      </c>
      <c r="P2" s="6">
        <v>4.6983695652173916</v>
      </c>
      <c r="Q2" s="6">
        <v>5.3722826086956523</v>
      </c>
      <c r="R2" s="6">
        <f>SUM(NonNurse[[#This Row],[Qualified Activities Professional Hours]],NonNurse[[#This Row],[Other Activities Professional Hours]])/NonNurse[[#This Row],[MDS Census]]</f>
        <v>0.12286168943110992</v>
      </c>
      <c r="S2" s="6">
        <v>4.5953260869565229</v>
      </c>
      <c r="T2" s="6">
        <v>11.705760869565218</v>
      </c>
      <c r="U2" s="6">
        <v>0</v>
      </c>
      <c r="V2" s="6">
        <f>SUM(NonNurse[[#This Row],[Occupational Therapist Hours]],NonNurse[[#This Row],[OT Assistant Hours]],NonNurse[[#This Row],[OT Aide Hours]])/NonNurse[[#This Row],[MDS Census]]</f>
        <v>0.19887282853732927</v>
      </c>
      <c r="W2" s="6">
        <v>5.1839130434782614</v>
      </c>
      <c r="X2" s="6">
        <v>10.094239130434783</v>
      </c>
      <c r="Y2" s="6">
        <v>4.6195652173913047</v>
      </c>
      <c r="Z2" s="6">
        <f>SUM(NonNurse[[#This Row],[Physical Therapist (PT) Hours]],NonNurse[[#This Row],[PT Assistant Hours]],NonNurse[[#This Row],[PT Aide Hours]])/NonNurse[[#This Row],[MDS Census]]</f>
        <v>0.24275162445299031</v>
      </c>
      <c r="AA2" s="6">
        <v>0</v>
      </c>
      <c r="AB2" s="6">
        <v>0</v>
      </c>
      <c r="AC2" s="6">
        <v>0</v>
      </c>
      <c r="AD2" s="6">
        <v>0</v>
      </c>
      <c r="AE2" s="6">
        <v>9.0326086956521738</v>
      </c>
      <c r="AF2" s="6">
        <v>0</v>
      </c>
      <c r="AG2" s="6">
        <v>0</v>
      </c>
      <c r="AH2" s="1">
        <v>445483</v>
      </c>
      <c r="AI2">
        <v>4</v>
      </c>
    </row>
    <row r="3" spans="1:35" x14ac:dyDescent="0.25">
      <c r="A3" t="s">
        <v>352</v>
      </c>
      <c r="B3" t="s">
        <v>192</v>
      </c>
      <c r="C3" t="s">
        <v>472</v>
      </c>
      <c r="D3" t="s">
        <v>425</v>
      </c>
      <c r="E3" s="6">
        <v>43.934782608695649</v>
      </c>
      <c r="F3" s="6">
        <v>4.6956521739130439</v>
      </c>
      <c r="G3" s="6">
        <v>8.152173913043478E-3</v>
      </c>
      <c r="H3" s="6">
        <v>0.73913043478260865</v>
      </c>
      <c r="I3" s="6">
        <v>4.1847826086956523</v>
      </c>
      <c r="J3" s="6">
        <v>0</v>
      </c>
      <c r="K3" s="6">
        <v>0</v>
      </c>
      <c r="L3" s="6">
        <v>5.6141304347826084</v>
      </c>
      <c r="M3" s="6">
        <v>4.8206521739130439</v>
      </c>
      <c r="N3" s="6">
        <v>20.057065217391305</v>
      </c>
      <c r="O3" s="6">
        <f>SUM(NonNurse[[#This Row],[Qualified Social Work Staff Hours]],NonNurse[[#This Row],[Other Social Work Staff Hours]])/NonNurse[[#This Row],[MDS Census]]</f>
        <v>0.56624195942602673</v>
      </c>
      <c r="P3" s="6">
        <v>5.1304347826086953</v>
      </c>
      <c r="Q3" s="6">
        <v>9.7336956521739122</v>
      </c>
      <c r="R3" s="6">
        <f>SUM(NonNurse[[#This Row],[Qualified Activities Professional Hours]],NonNurse[[#This Row],[Other Activities Professional Hours]])/NonNurse[[#This Row],[MDS Census]]</f>
        <v>0.33832261256803564</v>
      </c>
      <c r="S3" s="6">
        <v>14.100543478260869</v>
      </c>
      <c r="T3" s="6">
        <v>17.182065217391305</v>
      </c>
      <c r="U3" s="6">
        <v>0</v>
      </c>
      <c r="V3" s="6">
        <f>SUM(NonNurse[[#This Row],[Occupational Therapist Hours]],NonNurse[[#This Row],[OT Assistant Hours]],NonNurse[[#This Row],[OT Aide Hours]])/NonNurse[[#This Row],[MDS Census]]</f>
        <v>0.71202375061850576</v>
      </c>
      <c r="W3" s="6">
        <v>27.323369565217391</v>
      </c>
      <c r="X3" s="6">
        <v>26.125</v>
      </c>
      <c r="Y3" s="6">
        <v>5.2065217391304346</v>
      </c>
      <c r="Z3" s="6">
        <f>SUM(NonNurse[[#This Row],[Physical Therapist (PT) Hours]],NonNurse[[#This Row],[PT Assistant Hours]],NonNurse[[#This Row],[PT Aide Hours]])/NonNurse[[#This Row],[MDS Census]]</f>
        <v>1.3350445324096982</v>
      </c>
      <c r="AA3" s="6">
        <v>0</v>
      </c>
      <c r="AB3" s="6">
        <v>0</v>
      </c>
      <c r="AC3" s="6">
        <v>0</v>
      </c>
      <c r="AD3" s="6">
        <v>0</v>
      </c>
      <c r="AE3" s="6">
        <v>0.63043478260869568</v>
      </c>
      <c r="AF3" s="6">
        <v>0</v>
      </c>
      <c r="AG3" s="6">
        <v>0</v>
      </c>
      <c r="AH3" s="1">
        <v>445392</v>
      </c>
      <c r="AI3">
        <v>4</v>
      </c>
    </row>
    <row r="4" spans="1:35" x14ac:dyDescent="0.25">
      <c r="A4" t="s">
        <v>352</v>
      </c>
      <c r="B4" t="s">
        <v>195</v>
      </c>
      <c r="C4" t="s">
        <v>591</v>
      </c>
      <c r="D4" t="s">
        <v>450</v>
      </c>
      <c r="E4" s="6">
        <v>79.402173913043484</v>
      </c>
      <c r="F4" s="6">
        <v>5.4782608695652177</v>
      </c>
      <c r="G4" s="6">
        <v>0.29619565217391303</v>
      </c>
      <c r="H4" s="6">
        <v>0</v>
      </c>
      <c r="I4" s="6">
        <v>6.0978260869565215</v>
      </c>
      <c r="J4" s="6">
        <v>0</v>
      </c>
      <c r="K4" s="6">
        <v>0</v>
      </c>
      <c r="L4" s="6">
        <v>2.806413043478261</v>
      </c>
      <c r="M4" s="6">
        <v>5.4782608695652177</v>
      </c>
      <c r="N4" s="6">
        <v>0</v>
      </c>
      <c r="O4" s="6">
        <f>SUM(NonNurse[[#This Row],[Qualified Social Work Staff Hours]],NonNurse[[#This Row],[Other Social Work Staff Hours]])/NonNurse[[#This Row],[MDS Census]]</f>
        <v>6.8993839835728946E-2</v>
      </c>
      <c r="P4" s="6">
        <v>5.3913043478260869</v>
      </c>
      <c r="Q4" s="6">
        <v>8.383152173913043</v>
      </c>
      <c r="R4" s="6">
        <f>SUM(NonNurse[[#This Row],[Qualified Activities Professional Hours]],NonNurse[[#This Row],[Other Activities Professional Hours]])/NonNurse[[#This Row],[MDS Census]]</f>
        <v>0.17347707049965774</v>
      </c>
      <c r="S4" s="6">
        <v>0.17</v>
      </c>
      <c r="T4" s="6">
        <v>4.2820652173913025</v>
      </c>
      <c r="U4" s="6">
        <v>0</v>
      </c>
      <c r="V4" s="6">
        <f>SUM(NonNurse[[#This Row],[Occupational Therapist Hours]],NonNurse[[#This Row],[OT Assistant Hours]],NonNurse[[#This Row],[OT Aide Hours]])/NonNurse[[#This Row],[MDS Census]]</f>
        <v>5.6069815195071843E-2</v>
      </c>
      <c r="W4" s="6">
        <v>0</v>
      </c>
      <c r="X4" s="6">
        <v>5.6405434782608692</v>
      </c>
      <c r="Y4" s="6">
        <v>0</v>
      </c>
      <c r="Z4" s="6">
        <f>SUM(NonNurse[[#This Row],[Physical Therapist (PT) Hours]],NonNurse[[#This Row],[PT Assistant Hours]],NonNurse[[#This Row],[PT Aide Hours]])/NonNurse[[#This Row],[MDS Census]]</f>
        <v>7.1037645448323056E-2</v>
      </c>
      <c r="AA4" s="6">
        <v>0</v>
      </c>
      <c r="AB4" s="6">
        <v>0</v>
      </c>
      <c r="AC4" s="6">
        <v>0</v>
      </c>
      <c r="AD4" s="6">
        <v>0</v>
      </c>
      <c r="AE4" s="6">
        <v>0</v>
      </c>
      <c r="AF4" s="6">
        <v>0</v>
      </c>
      <c r="AG4" s="6">
        <v>0</v>
      </c>
      <c r="AH4" s="1">
        <v>445397</v>
      </c>
      <c r="AI4">
        <v>4</v>
      </c>
    </row>
    <row r="5" spans="1:35" x14ac:dyDescent="0.25">
      <c r="A5" t="s">
        <v>352</v>
      </c>
      <c r="B5" t="s">
        <v>64</v>
      </c>
      <c r="C5" t="s">
        <v>532</v>
      </c>
      <c r="D5" t="s">
        <v>371</v>
      </c>
      <c r="E5" s="6">
        <v>65.913043478260875</v>
      </c>
      <c r="F5" s="6">
        <v>5.3179347826086953</v>
      </c>
      <c r="G5" s="6">
        <v>0</v>
      </c>
      <c r="H5" s="6">
        <v>0</v>
      </c>
      <c r="I5" s="6">
        <v>0</v>
      </c>
      <c r="J5" s="6">
        <v>0</v>
      </c>
      <c r="K5" s="6">
        <v>0</v>
      </c>
      <c r="L5" s="6">
        <v>3.8385869565217408</v>
      </c>
      <c r="M5" s="6">
        <v>5.4619565217391308</v>
      </c>
      <c r="N5" s="6">
        <v>0</v>
      </c>
      <c r="O5" s="6">
        <f>SUM(NonNurse[[#This Row],[Qualified Social Work Staff Hours]],NonNurse[[#This Row],[Other Social Work Staff Hours]])/NonNurse[[#This Row],[MDS Census]]</f>
        <v>8.2866094986807387E-2</v>
      </c>
      <c r="P5" s="6">
        <v>4.9130434782608692</v>
      </c>
      <c r="Q5" s="6">
        <v>5.063478260869565</v>
      </c>
      <c r="R5" s="6">
        <f>SUM(NonNurse[[#This Row],[Qualified Activities Professional Hours]],NonNurse[[#This Row],[Other Activities Professional Hours]])/NonNurse[[#This Row],[MDS Census]]</f>
        <v>0.15135883905013189</v>
      </c>
      <c r="S5" s="6">
        <v>4.6541304347826085</v>
      </c>
      <c r="T5" s="6">
        <v>3.9722826086956529</v>
      </c>
      <c r="U5" s="6">
        <v>0</v>
      </c>
      <c r="V5" s="6">
        <f>SUM(NonNurse[[#This Row],[Occupational Therapist Hours]],NonNurse[[#This Row],[OT Assistant Hours]],NonNurse[[#This Row],[OT Aide Hours]])/NonNurse[[#This Row],[MDS Census]]</f>
        <v>0.13087565963060688</v>
      </c>
      <c r="W5" s="6">
        <v>3.8544565217391296</v>
      </c>
      <c r="X5" s="6">
        <v>7.8166304347826072</v>
      </c>
      <c r="Y5" s="6">
        <v>0</v>
      </c>
      <c r="Z5" s="6">
        <f>SUM(NonNurse[[#This Row],[Physical Therapist (PT) Hours]],NonNurse[[#This Row],[PT Assistant Hours]],NonNurse[[#This Row],[PT Aide Hours]])/NonNurse[[#This Row],[MDS Census]]</f>
        <v>0.17706794195250655</v>
      </c>
      <c r="AA5" s="6">
        <v>0</v>
      </c>
      <c r="AB5" s="6">
        <v>0</v>
      </c>
      <c r="AC5" s="6">
        <v>0</v>
      </c>
      <c r="AD5" s="6">
        <v>0</v>
      </c>
      <c r="AE5" s="6">
        <v>0</v>
      </c>
      <c r="AF5" s="6">
        <v>0</v>
      </c>
      <c r="AG5" s="6">
        <v>0</v>
      </c>
      <c r="AH5" s="1">
        <v>445162</v>
      </c>
      <c r="AI5">
        <v>4</v>
      </c>
    </row>
    <row r="6" spans="1:35" x14ac:dyDescent="0.25">
      <c r="A6" t="s">
        <v>352</v>
      </c>
      <c r="B6" t="s">
        <v>217</v>
      </c>
      <c r="C6" t="s">
        <v>467</v>
      </c>
      <c r="D6" t="s">
        <v>364</v>
      </c>
      <c r="E6" s="6">
        <v>84.836956521739125</v>
      </c>
      <c r="F6" s="6">
        <v>5.3913043478260869</v>
      </c>
      <c r="G6" s="6">
        <v>1.2228260869565217</v>
      </c>
      <c r="H6" s="6">
        <v>0</v>
      </c>
      <c r="I6" s="6">
        <v>5.2173913043478262</v>
      </c>
      <c r="J6" s="6">
        <v>0</v>
      </c>
      <c r="K6" s="6">
        <v>0</v>
      </c>
      <c r="L6" s="6">
        <v>3.1207608695652174</v>
      </c>
      <c r="M6" s="6">
        <v>5.4782608695652177</v>
      </c>
      <c r="N6" s="6">
        <v>0</v>
      </c>
      <c r="O6" s="6">
        <f>SUM(NonNurse[[#This Row],[Qualified Social Work Staff Hours]],NonNurse[[#This Row],[Other Social Work Staff Hours]])/NonNurse[[#This Row],[MDS Census]]</f>
        <v>6.4573991031390138E-2</v>
      </c>
      <c r="P6" s="6">
        <v>6.0353260869565215</v>
      </c>
      <c r="Q6" s="6">
        <v>8.1603260869565215</v>
      </c>
      <c r="R6" s="6">
        <f>SUM(NonNurse[[#This Row],[Qualified Activities Professional Hours]],NonNurse[[#This Row],[Other Activities Professional Hours]])/NonNurse[[#This Row],[MDS Census]]</f>
        <v>0.16732863549007046</v>
      </c>
      <c r="S6" s="6">
        <v>4.8890217391304356</v>
      </c>
      <c r="T6" s="6">
        <v>5.7436956521739129</v>
      </c>
      <c r="U6" s="6">
        <v>0</v>
      </c>
      <c r="V6" s="6">
        <f>SUM(NonNurse[[#This Row],[Occupational Therapist Hours]],NonNurse[[#This Row],[OT Assistant Hours]],NonNurse[[#This Row],[OT Aide Hours]])/NonNurse[[#This Row],[MDS Census]]</f>
        <v>0.12533119795003206</v>
      </c>
      <c r="W6" s="6">
        <v>5.6639130434782627</v>
      </c>
      <c r="X6" s="6">
        <v>5.6295652173913053</v>
      </c>
      <c r="Y6" s="6">
        <v>5.2173913043478262</v>
      </c>
      <c r="Z6" s="6">
        <f>SUM(NonNurse[[#This Row],[Physical Therapist (PT) Hours]],NonNurse[[#This Row],[PT Assistant Hours]],NonNurse[[#This Row],[PT Aide Hours]])/NonNurse[[#This Row],[MDS Census]]</f>
        <v>0.19461883408071753</v>
      </c>
      <c r="AA6" s="6">
        <v>0</v>
      </c>
      <c r="AB6" s="6">
        <v>0</v>
      </c>
      <c r="AC6" s="6">
        <v>0</v>
      </c>
      <c r="AD6" s="6">
        <v>0</v>
      </c>
      <c r="AE6" s="6">
        <v>0</v>
      </c>
      <c r="AF6" s="6">
        <v>0</v>
      </c>
      <c r="AG6" s="6">
        <v>0</v>
      </c>
      <c r="AH6" s="1">
        <v>445433</v>
      </c>
      <c r="AI6">
        <v>4</v>
      </c>
    </row>
    <row r="7" spans="1:35" x14ac:dyDescent="0.25">
      <c r="A7" t="s">
        <v>352</v>
      </c>
      <c r="B7" t="s">
        <v>202</v>
      </c>
      <c r="C7" t="s">
        <v>456</v>
      </c>
      <c r="D7" t="s">
        <v>374</v>
      </c>
      <c r="E7" s="6">
        <v>59.510869565217391</v>
      </c>
      <c r="F7" s="6">
        <v>9.7663043478260878</v>
      </c>
      <c r="G7" s="6">
        <v>0</v>
      </c>
      <c r="H7" s="6">
        <v>0</v>
      </c>
      <c r="I7" s="6">
        <v>0</v>
      </c>
      <c r="J7" s="6">
        <v>0</v>
      </c>
      <c r="K7" s="6">
        <v>0</v>
      </c>
      <c r="L7" s="6">
        <v>4.7853260869565215</v>
      </c>
      <c r="M7" s="6">
        <v>5.1331521739130439</v>
      </c>
      <c r="N7" s="6">
        <v>0</v>
      </c>
      <c r="O7" s="6">
        <f>SUM(NonNurse[[#This Row],[Qualified Social Work Staff Hours]],NonNurse[[#This Row],[Other Social Work Staff Hours]])/NonNurse[[#This Row],[MDS Census]]</f>
        <v>8.6255707762557088E-2</v>
      </c>
      <c r="P7" s="6">
        <v>4.875</v>
      </c>
      <c r="Q7" s="6">
        <v>0</v>
      </c>
      <c r="R7" s="6">
        <f>SUM(NonNurse[[#This Row],[Qualified Activities Professional Hours]],NonNurse[[#This Row],[Other Activities Professional Hours]])/NonNurse[[#This Row],[MDS Census]]</f>
        <v>8.1917808219178087E-2</v>
      </c>
      <c r="S7" s="6">
        <v>2.6875</v>
      </c>
      <c r="T7" s="6">
        <v>9.4320652173913047</v>
      </c>
      <c r="U7" s="6">
        <v>0</v>
      </c>
      <c r="V7" s="6">
        <f>SUM(NonNurse[[#This Row],[Occupational Therapist Hours]],NonNurse[[#This Row],[OT Assistant Hours]],NonNurse[[#This Row],[OT Aide Hours]])/NonNurse[[#This Row],[MDS Census]]</f>
        <v>0.20365296803652969</v>
      </c>
      <c r="W7" s="6">
        <v>2.9538043478260869</v>
      </c>
      <c r="X7" s="6">
        <v>7.6630434782608692</v>
      </c>
      <c r="Y7" s="6">
        <v>0</v>
      </c>
      <c r="Z7" s="6">
        <f>SUM(NonNurse[[#This Row],[Physical Therapist (PT) Hours]],NonNurse[[#This Row],[PT Assistant Hours]],NonNurse[[#This Row],[PT Aide Hours]])/NonNurse[[#This Row],[MDS Census]]</f>
        <v>0.17840182648401828</v>
      </c>
      <c r="AA7" s="6">
        <v>0</v>
      </c>
      <c r="AB7" s="6">
        <v>0</v>
      </c>
      <c r="AC7" s="6">
        <v>0</v>
      </c>
      <c r="AD7" s="6">
        <v>0</v>
      </c>
      <c r="AE7" s="6">
        <v>0</v>
      </c>
      <c r="AF7" s="6">
        <v>0</v>
      </c>
      <c r="AG7" s="6">
        <v>0</v>
      </c>
      <c r="AH7" s="1">
        <v>445411</v>
      </c>
      <c r="AI7">
        <v>4</v>
      </c>
    </row>
    <row r="8" spans="1:35" x14ac:dyDescent="0.25">
      <c r="A8" t="s">
        <v>352</v>
      </c>
      <c r="B8" t="s">
        <v>212</v>
      </c>
      <c r="C8" t="s">
        <v>547</v>
      </c>
      <c r="D8" t="s">
        <v>395</v>
      </c>
      <c r="E8" s="6">
        <v>72.315217391304344</v>
      </c>
      <c r="F8" s="6">
        <v>10.383152173913043</v>
      </c>
      <c r="G8" s="6">
        <v>0</v>
      </c>
      <c r="H8" s="6">
        <v>0</v>
      </c>
      <c r="I8" s="6">
        <v>0</v>
      </c>
      <c r="J8" s="6">
        <v>0</v>
      </c>
      <c r="K8" s="6">
        <v>0</v>
      </c>
      <c r="L8" s="6">
        <v>4.5543478260869561</v>
      </c>
      <c r="M8" s="6">
        <v>4.9103260869565215</v>
      </c>
      <c r="N8" s="6">
        <v>5.9456521739130439</v>
      </c>
      <c r="O8" s="6">
        <f>SUM(NonNurse[[#This Row],[Qualified Social Work Staff Hours]],NonNurse[[#This Row],[Other Social Work Staff Hours]])/NonNurse[[#This Row],[MDS Census]]</f>
        <v>0.15012024650533595</v>
      </c>
      <c r="P8" s="6">
        <v>4.6304347826086953</v>
      </c>
      <c r="Q8" s="6">
        <v>0</v>
      </c>
      <c r="R8" s="6">
        <f>SUM(NonNurse[[#This Row],[Qualified Activities Professional Hours]],NonNurse[[#This Row],[Other Activities Professional Hours]])/NonNurse[[#This Row],[MDS Census]]</f>
        <v>6.4031264091387347E-2</v>
      </c>
      <c r="S8" s="6">
        <v>7.8396739130434785</v>
      </c>
      <c r="T8" s="6">
        <v>2.4619565217391304</v>
      </c>
      <c r="U8" s="6">
        <v>0</v>
      </c>
      <c r="V8" s="6">
        <f>SUM(NonNurse[[#This Row],[Occupational Therapist Hours]],NonNurse[[#This Row],[OT Assistant Hours]],NonNurse[[#This Row],[OT Aide Hours]])/NonNurse[[#This Row],[MDS Census]]</f>
        <v>0.14245453179016987</v>
      </c>
      <c r="W8" s="6">
        <v>7.6195652173913047</v>
      </c>
      <c r="X8" s="6">
        <v>3.1440217391304346</v>
      </c>
      <c r="Y8" s="6">
        <v>0</v>
      </c>
      <c r="Z8" s="6">
        <f>SUM(NonNurse[[#This Row],[Physical Therapist (PT) Hours]],NonNurse[[#This Row],[PT Assistant Hours]],NonNurse[[#This Row],[PT Aide Hours]])/NonNurse[[#This Row],[MDS Census]]</f>
        <v>0.1488426273861416</v>
      </c>
      <c r="AA8" s="6">
        <v>0</v>
      </c>
      <c r="AB8" s="6">
        <v>0</v>
      </c>
      <c r="AC8" s="6">
        <v>0</v>
      </c>
      <c r="AD8" s="6">
        <v>0</v>
      </c>
      <c r="AE8" s="6">
        <v>0.40217391304347827</v>
      </c>
      <c r="AF8" s="6">
        <v>0</v>
      </c>
      <c r="AG8" s="6">
        <v>0</v>
      </c>
      <c r="AH8" s="1">
        <v>445427</v>
      </c>
      <c r="AI8">
        <v>4</v>
      </c>
    </row>
    <row r="9" spans="1:35" x14ac:dyDescent="0.25">
      <c r="A9" t="s">
        <v>352</v>
      </c>
      <c r="B9" t="s">
        <v>211</v>
      </c>
      <c r="C9" t="s">
        <v>527</v>
      </c>
      <c r="D9" t="s">
        <v>374</v>
      </c>
      <c r="E9" s="6">
        <v>66.826086956521735</v>
      </c>
      <c r="F9" s="6">
        <v>10.614130434782609</v>
      </c>
      <c r="G9" s="6">
        <v>0</v>
      </c>
      <c r="H9" s="6">
        <v>0</v>
      </c>
      <c r="I9" s="6">
        <v>1.5978260869565217</v>
      </c>
      <c r="J9" s="6">
        <v>0</v>
      </c>
      <c r="K9" s="6">
        <v>0</v>
      </c>
      <c r="L9" s="6">
        <v>5.2717391304347823</v>
      </c>
      <c r="M9" s="6">
        <v>5.7554347826086953</v>
      </c>
      <c r="N9" s="6">
        <v>0</v>
      </c>
      <c r="O9" s="6">
        <f>SUM(NonNurse[[#This Row],[Qualified Social Work Staff Hours]],NonNurse[[#This Row],[Other Social Work Staff Hours]])/NonNurse[[#This Row],[MDS Census]]</f>
        <v>8.6125569290826293E-2</v>
      </c>
      <c r="P9" s="6">
        <v>5.2907608695652177</v>
      </c>
      <c r="Q9" s="6">
        <v>2.8940217391304346</v>
      </c>
      <c r="R9" s="6">
        <f>SUM(NonNurse[[#This Row],[Qualified Activities Professional Hours]],NonNurse[[#This Row],[Other Activities Professional Hours]])/NonNurse[[#This Row],[MDS Census]]</f>
        <v>0.12247885491216656</v>
      </c>
      <c r="S9" s="6">
        <v>4.7391304347826084</v>
      </c>
      <c r="T9" s="6">
        <v>4.8125</v>
      </c>
      <c r="U9" s="6">
        <v>0</v>
      </c>
      <c r="V9" s="6">
        <f>SUM(NonNurse[[#This Row],[Occupational Therapist Hours]],NonNurse[[#This Row],[OT Assistant Hours]],NonNurse[[#This Row],[OT Aide Hours]])/NonNurse[[#This Row],[MDS Census]]</f>
        <v>0.14293266102797661</v>
      </c>
      <c r="W9" s="6">
        <v>1.2201086956521738</v>
      </c>
      <c r="X9" s="6">
        <v>5.9184782608695654</v>
      </c>
      <c r="Y9" s="6">
        <v>0</v>
      </c>
      <c r="Z9" s="6">
        <f>SUM(NonNurse[[#This Row],[Physical Therapist (PT) Hours]],NonNurse[[#This Row],[PT Assistant Hours]],NonNurse[[#This Row],[PT Aide Hours]])/NonNurse[[#This Row],[MDS Census]]</f>
        <v>0.10682335718932988</v>
      </c>
      <c r="AA9" s="6">
        <v>0</v>
      </c>
      <c r="AB9" s="6">
        <v>0</v>
      </c>
      <c r="AC9" s="6">
        <v>0</v>
      </c>
      <c r="AD9" s="6">
        <v>0</v>
      </c>
      <c r="AE9" s="6">
        <v>0</v>
      </c>
      <c r="AF9" s="6">
        <v>0</v>
      </c>
      <c r="AG9" s="6">
        <v>0</v>
      </c>
      <c r="AH9" s="1">
        <v>445426</v>
      </c>
      <c r="AI9">
        <v>4</v>
      </c>
    </row>
    <row r="10" spans="1:35" x14ac:dyDescent="0.25">
      <c r="A10" t="s">
        <v>352</v>
      </c>
      <c r="B10" t="s">
        <v>161</v>
      </c>
      <c r="C10" t="s">
        <v>489</v>
      </c>
      <c r="D10" t="s">
        <v>411</v>
      </c>
      <c r="E10" s="6">
        <v>64.684782608695656</v>
      </c>
      <c r="F10" s="6">
        <v>9.6277173913043477</v>
      </c>
      <c r="G10" s="6">
        <v>0</v>
      </c>
      <c r="H10" s="6">
        <v>0</v>
      </c>
      <c r="I10" s="6">
        <v>0</v>
      </c>
      <c r="J10" s="6">
        <v>0</v>
      </c>
      <c r="K10" s="6">
        <v>0</v>
      </c>
      <c r="L10" s="6">
        <v>3.0461956521739131</v>
      </c>
      <c r="M10" s="6">
        <v>5.5679347826086953</v>
      </c>
      <c r="N10" s="6">
        <v>0</v>
      </c>
      <c r="O10" s="6">
        <f>SUM(NonNurse[[#This Row],[Qualified Social Work Staff Hours]],NonNurse[[#This Row],[Other Social Work Staff Hours]])/NonNurse[[#This Row],[MDS Census]]</f>
        <v>8.6077970089060651E-2</v>
      </c>
      <c r="P10" s="6">
        <v>4.7934782608695654</v>
      </c>
      <c r="Q10" s="6">
        <v>0</v>
      </c>
      <c r="R10" s="6">
        <f>SUM(NonNurse[[#This Row],[Qualified Activities Professional Hours]],NonNurse[[#This Row],[Other Activities Professional Hours]])/NonNurse[[#This Row],[MDS Census]]</f>
        <v>7.4105192404637879E-2</v>
      </c>
      <c r="S10" s="6">
        <v>4.9619565217391308</v>
      </c>
      <c r="T10" s="6">
        <v>5.7255434782608692</v>
      </c>
      <c r="U10" s="6">
        <v>0</v>
      </c>
      <c r="V10" s="6">
        <f>SUM(NonNurse[[#This Row],[Occupational Therapist Hours]],NonNurse[[#This Row],[OT Assistant Hours]],NonNurse[[#This Row],[OT Aide Hours]])/NonNurse[[#This Row],[MDS Census]]</f>
        <v>0.16522433204503445</v>
      </c>
      <c r="W10" s="6">
        <v>3.1793478260869565</v>
      </c>
      <c r="X10" s="6">
        <v>6.4673913043478262</v>
      </c>
      <c r="Y10" s="6">
        <v>0</v>
      </c>
      <c r="Z10" s="6">
        <f>SUM(NonNurse[[#This Row],[Physical Therapist (PT) Hours]],NonNurse[[#This Row],[PT Assistant Hours]],NonNurse[[#This Row],[PT Aide Hours]])/NonNurse[[#This Row],[MDS Census]]</f>
        <v>0.14913459922702066</v>
      </c>
      <c r="AA10" s="6">
        <v>0</v>
      </c>
      <c r="AB10" s="6">
        <v>0</v>
      </c>
      <c r="AC10" s="6">
        <v>0</v>
      </c>
      <c r="AD10" s="6">
        <v>0</v>
      </c>
      <c r="AE10" s="6">
        <v>0</v>
      </c>
      <c r="AF10" s="6">
        <v>0</v>
      </c>
      <c r="AG10" s="6">
        <v>0</v>
      </c>
      <c r="AH10" s="1">
        <v>445330</v>
      </c>
      <c r="AI10">
        <v>4</v>
      </c>
    </row>
    <row r="11" spans="1:35" x14ac:dyDescent="0.25">
      <c r="A11" t="s">
        <v>352</v>
      </c>
      <c r="B11" t="s">
        <v>223</v>
      </c>
      <c r="C11" t="s">
        <v>519</v>
      </c>
      <c r="D11" t="s">
        <v>426</v>
      </c>
      <c r="E11" s="6">
        <v>68.25</v>
      </c>
      <c r="F11" s="6">
        <v>9.9429347826086953</v>
      </c>
      <c r="G11" s="6">
        <v>0</v>
      </c>
      <c r="H11" s="6">
        <v>0</v>
      </c>
      <c r="I11" s="6">
        <v>0</v>
      </c>
      <c r="J11" s="6">
        <v>0</v>
      </c>
      <c r="K11" s="6">
        <v>0</v>
      </c>
      <c r="L11" s="6">
        <v>4.2608695652173916</v>
      </c>
      <c r="M11" s="6">
        <v>4.4239130434782608</v>
      </c>
      <c r="N11" s="6">
        <v>5.0489130434782608</v>
      </c>
      <c r="O11" s="6">
        <f>SUM(NonNurse[[#This Row],[Qualified Social Work Staff Hours]],NonNurse[[#This Row],[Other Social Work Staff Hours]])/NonNurse[[#This Row],[MDS Census]]</f>
        <v>0.13879598662207357</v>
      </c>
      <c r="P11" s="6">
        <v>4.9483695652173916</v>
      </c>
      <c r="Q11" s="6">
        <v>0</v>
      </c>
      <c r="R11" s="6">
        <f>SUM(NonNurse[[#This Row],[Qualified Activities Professional Hours]],NonNurse[[#This Row],[Other Activities Professional Hours]])/NonNurse[[#This Row],[MDS Census]]</f>
        <v>7.2503583373148592E-2</v>
      </c>
      <c r="S11" s="6">
        <v>4.0489130434782608</v>
      </c>
      <c r="T11" s="6">
        <v>2.7961956521739131</v>
      </c>
      <c r="U11" s="6">
        <v>0</v>
      </c>
      <c r="V11" s="6">
        <f>SUM(NonNurse[[#This Row],[Occupational Therapist Hours]],NonNurse[[#This Row],[OT Assistant Hours]],NonNurse[[#This Row],[OT Aide Hours]])/NonNurse[[#This Row],[MDS Census]]</f>
        <v>0.10029463290332856</v>
      </c>
      <c r="W11" s="6">
        <v>3</v>
      </c>
      <c r="X11" s="6">
        <v>6.3070652173913047</v>
      </c>
      <c r="Y11" s="6">
        <v>0</v>
      </c>
      <c r="Z11" s="6">
        <f>SUM(NonNurse[[#This Row],[Physical Therapist (PT) Hours]],NonNurse[[#This Row],[PT Assistant Hours]],NonNurse[[#This Row],[PT Aide Hours]])/NonNurse[[#This Row],[MDS Census]]</f>
        <v>0.13636725593247334</v>
      </c>
      <c r="AA11" s="6">
        <v>0</v>
      </c>
      <c r="AB11" s="6">
        <v>0</v>
      </c>
      <c r="AC11" s="6">
        <v>0</v>
      </c>
      <c r="AD11" s="6">
        <v>0</v>
      </c>
      <c r="AE11" s="6">
        <v>0</v>
      </c>
      <c r="AF11" s="6">
        <v>0</v>
      </c>
      <c r="AG11" s="6">
        <v>0</v>
      </c>
      <c r="AH11" s="1">
        <v>445442</v>
      </c>
      <c r="AI11">
        <v>4</v>
      </c>
    </row>
    <row r="12" spans="1:35" x14ac:dyDescent="0.25">
      <c r="A12" t="s">
        <v>352</v>
      </c>
      <c r="B12" t="s">
        <v>118</v>
      </c>
      <c r="C12" t="s">
        <v>468</v>
      </c>
      <c r="D12" t="s">
        <v>423</v>
      </c>
      <c r="E12" s="6">
        <v>99.967391304347828</v>
      </c>
      <c r="F12" s="6">
        <v>11.146739130434783</v>
      </c>
      <c r="G12" s="6">
        <v>0</v>
      </c>
      <c r="H12" s="6">
        <v>0</v>
      </c>
      <c r="I12" s="6">
        <v>5.8369565217391308</v>
      </c>
      <c r="J12" s="6">
        <v>0</v>
      </c>
      <c r="K12" s="6">
        <v>0</v>
      </c>
      <c r="L12" s="6">
        <v>2.7010869565217392</v>
      </c>
      <c r="M12" s="6">
        <v>5.8125</v>
      </c>
      <c r="N12" s="6">
        <v>0</v>
      </c>
      <c r="O12" s="6">
        <f>SUM(NonNurse[[#This Row],[Qualified Social Work Staff Hours]],NonNurse[[#This Row],[Other Social Work Staff Hours]])/NonNurse[[#This Row],[MDS Census]]</f>
        <v>5.8143959986952265E-2</v>
      </c>
      <c r="P12" s="6">
        <v>0</v>
      </c>
      <c r="Q12" s="6">
        <v>6.8152173913043477</v>
      </c>
      <c r="R12" s="6">
        <f>SUM(NonNurse[[#This Row],[Qualified Activities Professional Hours]],NonNurse[[#This Row],[Other Activities Professional Hours]])/NonNurse[[#This Row],[MDS Census]]</f>
        <v>6.817440469718386E-2</v>
      </c>
      <c r="S12" s="6">
        <v>7.5869565217391308</v>
      </c>
      <c r="T12" s="6">
        <v>3.339673913043478</v>
      </c>
      <c r="U12" s="6">
        <v>0</v>
      </c>
      <c r="V12" s="6">
        <f>SUM(NonNurse[[#This Row],[Occupational Therapist Hours]],NonNurse[[#This Row],[OT Assistant Hours]],NonNurse[[#This Row],[OT Aide Hours]])/NonNurse[[#This Row],[MDS Census]]</f>
        <v>0.10930194628683267</v>
      </c>
      <c r="W12" s="6">
        <v>3.0679347826086958</v>
      </c>
      <c r="X12" s="6">
        <v>5.5461956521739131</v>
      </c>
      <c r="Y12" s="6">
        <v>0</v>
      </c>
      <c r="Z12" s="6">
        <f>SUM(NonNurse[[#This Row],[Physical Therapist (PT) Hours]],NonNurse[[#This Row],[PT Assistant Hours]],NonNurse[[#This Row],[PT Aide Hours]])/NonNurse[[#This Row],[MDS Census]]</f>
        <v>8.6169403066217246E-2</v>
      </c>
      <c r="AA12" s="6">
        <v>0</v>
      </c>
      <c r="AB12" s="6">
        <v>0</v>
      </c>
      <c r="AC12" s="6">
        <v>0</v>
      </c>
      <c r="AD12" s="6">
        <v>0</v>
      </c>
      <c r="AE12" s="6">
        <v>0</v>
      </c>
      <c r="AF12" s="6">
        <v>0</v>
      </c>
      <c r="AG12" s="6">
        <v>0</v>
      </c>
      <c r="AH12" s="1">
        <v>445262</v>
      </c>
      <c r="AI12">
        <v>4</v>
      </c>
    </row>
    <row r="13" spans="1:35" x14ac:dyDescent="0.25">
      <c r="A13" t="s">
        <v>352</v>
      </c>
      <c r="B13" t="s">
        <v>231</v>
      </c>
      <c r="C13" t="s">
        <v>512</v>
      </c>
      <c r="D13" t="s">
        <v>398</v>
      </c>
      <c r="E13" s="6">
        <v>71.989130434782609</v>
      </c>
      <c r="F13" s="6">
        <v>8.1358695652173907</v>
      </c>
      <c r="G13" s="6">
        <v>0</v>
      </c>
      <c r="H13" s="6">
        <v>0</v>
      </c>
      <c r="I13" s="6">
        <v>3.5217391304347827</v>
      </c>
      <c r="J13" s="6">
        <v>0</v>
      </c>
      <c r="K13" s="6">
        <v>0</v>
      </c>
      <c r="L13" s="6">
        <v>1.5271739130434783</v>
      </c>
      <c r="M13" s="6">
        <v>3.9130434782608696</v>
      </c>
      <c r="N13" s="6">
        <v>0</v>
      </c>
      <c r="O13" s="6">
        <f>SUM(NonNurse[[#This Row],[Qualified Social Work Staff Hours]],NonNurse[[#This Row],[Other Social Work Staff Hours]])/NonNurse[[#This Row],[MDS Census]]</f>
        <v>5.4356032009663297E-2</v>
      </c>
      <c r="P13" s="6">
        <v>1.1820652173913044</v>
      </c>
      <c r="Q13" s="6">
        <v>0</v>
      </c>
      <c r="R13" s="6">
        <f>SUM(NonNurse[[#This Row],[Qualified Activities Professional Hours]],NonNurse[[#This Row],[Other Activities Professional Hours]])/NonNurse[[#This Row],[MDS Census]]</f>
        <v>1.6420051336252454E-2</v>
      </c>
      <c r="S13" s="6">
        <v>1.4728260869565217</v>
      </c>
      <c r="T13" s="6">
        <v>4.5842391304347823</v>
      </c>
      <c r="U13" s="6">
        <v>0</v>
      </c>
      <c r="V13" s="6">
        <f>SUM(NonNurse[[#This Row],[Occupational Therapist Hours]],NonNurse[[#This Row],[OT Assistant Hours]],NonNurse[[#This Row],[OT Aide Hours]])/NonNurse[[#This Row],[MDS Census]]</f>
        <v>8.4138607881624639E-2</v>
      </c>
      <c r="W13" s="6">
        <v>2.222826086956522</v>
      </c>
      <c r="X13" s="6">
        <v>7.3423913043478262</v>
      </c>
      <c r="Y13" s="6">
        <v>0</v>
      </c>
      <c r="Z13" s="6">
        <f>SUM(NonNurse[[#This Row],[Physical Therapist (PT) Hours]],NonNurse[[#This Row],[PT Assistant Hours]],NonNurse[[#This Row],[PT Aide Hours]])/NonNurse[[#This Row],[MDS Census]]</f>
        <v>0.13287030046806583</v>
      </c>
      <c r="AA13" s="6">
        <v>0</v>
      </c>
      <c r="AB13" s="6">
        <v>0</v>
      </c>
      <c r="AC13" s="6">
        <v>0</v>
      </c>
      <c r="AD13" s="6">
        <v>0</v>
      </c>
      <c r="AE13" s="6">
        <v>0</v>
      </c>
      <c r="AF13" s="6">
        <v>0</v>
      </c>
      <c r="AG13" s="6">
        <v>0</v>
      </c>
      <c r="AH13" s="1">
        <v>445451</v>
      </c>
      <c r="AI13">
        <v>4</v>
      </c>
    </row>
    <row r="14" spans="1:35" x14ac:dyDescent="0.25">
      <c r="A14" t="s">
        <v>352</v>
      </c>
      <c r="B14" t="s">
        <v>227</v>
      </c>
      <c r="C14" t="s">
        <v>581</v>
      </c>
      <c r="D14" t="s">
        <v>447</v>
      </c>
      <c r="E14" s="6">
        <v>80.532608695652172</v>
      </c>
      <c r="F14" s="6">
        <v>10.258152173913043</v>
      </c>
      <c r="G14" s="6">
        <v>0</v>
      </c>
      <c r="H14" s="6">
        <v>0</v>
      </c>
      <c r="I14" s="6">
        <v>0</v>
      </c>
      <c r="J14" s="6">
        <v>0</v>
      </c>
      <c r="K14" s="6">
        <v>0</v>
      </c>
      <c r="L14" s="6">
        <v>3.5217391304347827</v>
      </c>
      <c r="M14" s="6">
        <v>4.4347826086956523</v>
      </c>
      <c r="N14" s="6">
        <v>0.55163043478260865</v>
      </c>
      <c r="O14" s="6">
        <f>SUM(NonNurse[[#This Row],[Qualified Social Work Staff Hours]],NonNurse[[#This Row],[Other Social Work Staff Hours]])/NonNurse[[#This Row],[MDS Census]]</f>
        <v>6.1917937643406668E-2</v>
      </c>
      <c r="P14" s="6">
        <v>4.9157608695652177</v>
      </c>
      <c r="Q14" s="6">
        <v>5.1277173913043477</v>
      </c>
      <c r="R14" s="6">
        <f>SUM(NonNurse[[#This Row],[Qualified Activities Professional Hours]],NonNurse[[#This Row],[Other Activities Professional Hours]])/NonNurse[[#This Row],[MDS Census]]</f>
        <v>0.12471318666486707</v>
      </c>
      <c r="S14" s="6">
        <v>6.6494565217391308</v>
      </c>
      <c r="T14" s="6">
        <v>7.375</v>
      </c>
      <c r="U14" s="6">
        <v>0</v>
      </c>
      <c r="V14" s="6">
        <f>SUM(NonNurse[[#This Row],[Occupational Therapist Hours]],NonNurse[[#This Row],[OT Assistant Hours]],NonNurse[[#This Row],[OT Aide Hours]])/NonNurse[[#This Row],[MDS Census]]</f>
        <v>0.17414630854366311</v>
      </c>
      <c r="W14" s="6">
        <v>3.6983695652173911</v>
      </c>
      <c r="X14" s="6">
        <v>10.978260869565217</v>
      </c>
      <c r="Y14" s="6">
        <v>0</v>
      </c>
      <c r="Z14" s="6">
        <f>SUM(NonNurse[[#This Row],[Physical Therapist (PT) Hours]],NonNurse[[#This Row],[PT Assistant Hours]],NonNurse[[#This Row],[PT Aide Hours]])/NonNurse[[#This Row],[MDS Census]]</f>
        <v>0.18224456741800513</v>
      </c>
      <c r="AA14" s="6">
        <v>0</v>
      </c>
      <c r="AB14" s="6">
        <v>0</v>
      </c>
      <c r="AC14" s="6">
        <v>0</v>
      </c>
      <c r="AD14" s="6">
        <v>7.8804347826086953</v>
      </c>
      <c r="AE14" s="6">
        <v>0</v>
      </c>
      <c r="AF14" s="6">
        <v>0</v>
      </c>
      <c r="AG14" s="6">
        <v>0</v>
      </c>
      <c r="AH14" s="1">
        <v>445446</v>
      </c>
      <c r="AI14">
        <v>4</v>
      </c>
    </row>
    <row r="15" spans="1:35" x14ac:dyDescent="0.25">
      <c r="A15" t="s">
        <v>352</v>
      </c>
      <c r="B15" t="s">
        <v>233</v>
      </c>
      <c r="C15" t="s">
        <v>461</v>
      </c>
      <c r="D15" t="s">
        <v>369</v>
      </c>
      <c r="E15" s="6">
        <v>74.336956521739125</v>
      </c>
      <c r="F15" s="6">
        <v>10.663043478260869</v>
      </c>
      <c r="G15" s="6">
        <v>0</v>
      </c>
      <c r="H15" s="6">
        <v>0</v>
      </c>
      <c r="I15" s="6">
        <v>6.5217391304347824E-2</v>
      </c>
      <c r="J15" s="6">
        <v>0</v>
      </c>
      <c r="K15" s="6">
        <v>0</v>
      </c>
      <c r="L15" s="6">
        <v>3.3532608695652173</v>
      </c>
      <c r="M15" s="6">
        <v>1.1929347826086956</v>
      </c>
      <c r="N15" s="6">
        <v>3.5570652173913042</v>
      </c>
      <c r="O15" s="6">
        <f>SUM(NonNurse[[#This Row],[Qualified Social Work Staff Hours]],NonNurse[[#This Row],[Other Social Work Staff Hours]])/NonNurse[[#This Row],[MDS Census]]</f>
        <v>6.3898230735487643E-2</v>
      </c>
      <c r="P15" s="6">
        <v>4.8722826086956523</v>
      </c>
      <c r="Q15" s="6">
        <v>5.5190217391304346</v>
      </c>
      <c r="R15" s="6">
        <f>SUM(NonNurse[[#This Row],[Qualified Activities Professional Hours]],NonNurse[[#This Row],[Other Activities Professional Hours]])/NonNurse[[#This Row],[MDS Census]]</f>
        <v>0.13978651849685625</v>
      </c>
      <c r="S15" s="6">
        <v>1.5353260869565217</v>
      </c>
      <c r="T15" s="6">
        <v>3.4891304347826089</v>
      </c>
      <c r="U15" s="6">
        <v>0</v>
      </c>
      <c r="V15" s="6">
        <f>SUM(NonNurse[[#This Row],[Occupational Therapist Hours]],NonNurse[[#This Row],[OT Assistant Hours]],NonNurse[[#This Row],[OT Aide Hours]])/NonNurse[[#This Row],[MDS Census]]</f>
        <v>6.7590290978213202E-2</v>
      </c>
      <c r="W15" s="6">
        <v>2.3913043478260869</v>
      </c>
      <c r="X15" s="6">
        <v>4.8695652173913047</v>
      </c>
      <c r="Y15" s="6">
        <v>0</v>
      </c>
      <c r="Z15" s="6">
        <f>SUM(NonNurse[[#This Row],[Physical Therapist (PT) Hours]],NonNurse[[#This Row],[PT Assistant Hours]],NonNurse[[#This Row],[PT Aide Hours]])/NonNurse[[#This Row],[MDS Census]]</f>
        <v>9.7675098698640161E-2</v>
      </c>
      <c r="AA15" s="6">
        <v>0</v>
      </c>
      <c r="AB15" s="6">
        <v>0</v>
      </c>
      <c r="AC15" s="6">
        <v>0</v>
      </c>
      <c r="AD15" s="6">
        <v>0</v>
      </c>
      <c r="AE15" s="6">
        <v>0</v>
      </c>
      <c r="AF15" s="6">
        <v>0</v>
      </c>
      <c r="AG15" s="6">
        <v>0</v>
      </c>
      <c r="AH15" s="1">
        <v>445453</v>
      </c>
      <c r="AI15">
        <v>4</v>
      </c>
    </row>
    <row r="16" spans="1:35" x14ac:dyDescent="0.25">
      <c r="A16" t="s">
        <v>352</v>
      </c>
      <c r="B16" t="s">
        <v>213</v>
      </c>
      <c r="C16" t="s">
        <v>527</v>
      </c>
      <c r="D16" t="s">
        <v>374</v>
      </c>
      <c r="E16" s="6">
        <v>93.663043478260875</v>
      </c>
      <c r="F16" s="6">
        <v>10.684782608695652</v>
      </c>
      <c r="G16" s="6">
        <v>0</v>
      </c>
      <c r="H16" s="6">
        <v>0</v>
      </c>
      <c r="I16" s="6">
        <v>0</v>
      </c>
      <c r="J16" s="6">
        <v>0</v>
      </c>
      <c r="K16" s="6">
        <v>0</v>
      </c>
      <c r="L16" s="6">
        <v>2.8423913043478262</v>
      </c>
      <c r="M16" s="6">
        <v>5.2092391304347823</v>
      </c>
      <c r="N16" s="6">
        <v>0</v>
      </c>
      <c r="O16" s="6">
        <f>SUM(NonNurse[[#This Row],[Qualified Social Work Staff Hours]],NonNurse[[#This Row],[Other Social Work Staff Hours]])/NonNurse[[#This Row],[MDS Census]]</f>
        <v>5.5616803992108617E-2</v>
      </c>
      <c r="P16" s="6">
        <v>5.0543478260869561</v>
      </c>
      <c r="Q16" s="6">
        <v>0</v>
      </c>
      <c r="R16" s="6">
        <f>SUM(NonNurse[[#This Row],[Qualified Activities Professional Hours]],NonNurse[[#This Row],[Other Activities Professional Hours]])/NonNurse[[#This Row],[MDS Census]]</f>
        <v>5.3963096205175809E-2</v>
      </c>
      <c r="S16" s="6">
        <v>3.5489130434782608</v>
      </c>
      <c r="T16" s="6">
        <v>3.6222826086956523</v>
      </c>
      <c r="U16" s="6">
        <v>0</v>
      </c>
      <c r="V16" s="6">
        <f>SUM(NonNurse[[#This Row],[Occupational Therapist Hours]],NonNurse[[#This Row],[OT Assistant Hours]],NonNurse[[#This Row],[OT Aide Hours]])/NonNurse[[#This Row],[MDS Census]]</f>
        <v>7.6563769293257505E-2</v>
      </c>
      <c r="W16" s="6">
        <v>1.2608695652173914</v>
      </c>
      <c r="X16" s="6">
        <v>4.7364130434782608</v>
      </c>
      <c r="Y16" s="6">
        <v>0</v>
      </c>
      <c r="Z16" s="6">
        <f>SUM(NonNurse[[#This Row],[Physical Therapist (PT) Hours]],NonNurse[[#This Row],[PT Assistant Hours]],NonNurse[[#This Row],[PT Aide Hours]])/NonNurse[[#This Row],[MDS Census]]</f>
        <v>6.4030405013345712E-2</v>
      </c>
      <c r="AA16" s="6">
        <v>0</v>
      </c>
      <c r="AB16" s="6">
        <v>0</v>
      </c>
      <c r="AC16" s="6">
        <v>0</v>
      </c>
      <c r="AD16" s="6">
        <v>0</v>
      </c>
      <c r="AE16" s="6">
        <v>0</v>
      </c>
      <c r="AF16" s="6">
        <v>0</v>
      </c>
      <c r="AG16" s="6">
        <v>0</v>
      </c>
      <c r="AH16" s="1">
        <v>445428</v>
      </c>
      <c r="AI16">
        <v>4</v>
      </c>
    </row>
    <row r="17" spans="1:35" x14ac:dyDescent="0.25">
      <c r="A17" t="s">
        <v>352</v>
      </c>
      <c r="B17" t="s">
        <v>234</v>
      </c>
      <c r="C17" t="s">
        <v>501</v>
      </c>
      <c r="D17" t="s">
        <v>410</v>
      </c>
      <c r="E17" s="6">
        <v>53.206521739130437</v>
      </c>
      <c r="F17" s="6">
        <v>11.103260869565217</v>
      </c>
      <c r="G17" s="6">
        <v>0</v>
      </c>
      <c r="H17" s="6">
        <v>0</v>
      </c>
      <c r="I17" s="6">
        <v>0</v>
      </c>
      <c r="J17" s="6">
        <v>0</v>
      </c>
      <c r="K17" s="6">
        <v>0</v>
      </c>
      <c r="L17" s="6">
        <v>1.1521739130434783</v>
      </c>
      <c r="M17" s="6">
        <v>4.2173913043478262</v>
      </c>
      <c r="N17" s="6">
        <v>0</v>
      </c>
      <c r="O17" s="6">
        <f>SUM(NonNurse[[#This Row],[Qualified Social Work Staff Hours]],NonNurse[[#This Row],[Other Social Work Staff Hours]])/NonNurse[[#This Row],[MDS Census]]</f>
        <v>7.9264555669050052E-2</v>
      </c>
      <c r="P17" s="6">
        <v>2.8016304347826089</v>
      </c>
      <c r="Q17" s="6">
        <v>0</v>
      </c>
      <c r="R17" s="6">
        <f>SUM(NonNurse[[#This Row],[Qualified Activities Professional Hours]],NonNurse[[#This Row],[Other Activities Professional Hours]])/NonNurse[[#This Row],[MDS Census]]</f>
        <v>5.265577119509704E-2</v>
      </c>
      <c r="S17" s="6">
        <v>4.4157608695652177</v>
      </c>
      <c r="T17" s="6">
        <v>0.90760869565217395</v>
      </c>
      <c r="U17" s="6">
        <v>0</v>
      </c>
      <c r="V17" s="6">
        <f>SUM(NonNurse[[#This Row],[Occupational Therapist Hours]],NonNurse[[#This Row],[OT Assistant Hours]],NonNurse[[#This Row],[OT Aide Hours]])/NonNurse[[#This Row],[MDS Census]]</f>
        <v>0.10005107252298263</v>
      </c>
      <c r="W17" s="6">
        <v>1.6086956521739131</v>
      </c>
      <c r="X17" s="6">
        <v>0.69293478260869568</v>
      </c>
      <c r="Y17" s="6">
        <v>0</v>
      </c>
      <c r="Z17" s="6">
        <f>SUM(NonNurse[[#This Row],[Physical Therapist (PT) Hours]],NonNurse[[#This Row],[PT Assistant Hours]],NonNurse[[#This Row],[PT Aide Hours]])/NonNurse[[#This Row],[MDS Census]]</f>
        <v>4.3258426966292139E-2</v>
      </c>
      <c r="AA17" s="6">
        <v>0</v>
      </c>
      <c r="AB17" s="6">
        <v>0</v>
      </c>
      <c r="AC17" s="6">
        <v>0</v>
      </c>
      <c r="AD17" s="6">
        <v>0</v>
      </c>
      <c r="AE17" s="6">
        <v>0</v>
      </c>
      <c r="AF17" s="6">
        <v>0</v>
      </c>
      <c r="AG17" s="6">
        <v>0</v>
      </c>
      <c r="AH17" s="1">
        <v>445454</v>
      </c>
      <c r="AI17">
        <v>4</v>
      </c>
    </row>
    <row r="18" spans="1:35" x14ac:dyDescent="0.25">
      <c r="A18" t="s">
        <v>352</v>
      </c>
      <c r="B18" t="s">
        <v>215</v>
      </c>
      <c r="C18" t="s">
        <v>594</v>
      </c>
      <c r="D18" t="s">
        <v>417</v>
      </c>
      <c r="E18" s="6">
        <v>87.565217391304344</v>
      </c>
      <c r="F18" s="6">
        <v>13.668478260869565</v>
      </c>
      <c r="G18" s="6">
        <v>0</v>
      </c>
      <c r="H18" s="6">
        <v>0</v>
      </c>
      <c r="I18" s="6">
        <v>5.25</v>
      </c>
      <c r="J18" s="6">
        <v>0</v>
      </c>
      <c r="K18" s="6">
        <v>0</v>
      </c>
      <c r="L18" s="6">
        <v>1.4891304347826086</v>
      </c>
      <c r="M18" s="6">
        <v>2.7527173913043477</v>
      </c>
      <c r="N18" s="6">
        <v>4.8586956521739131</v>
      </c>
      <c r="O18" s="6">
        <f>SUM(NonNurse[[#This Row],[Qualified Social Work Staff Hours]],NonNurse[[#This Row],[Other Social Work Staff Hours]])/NonNurse[[#This Row],[MDS Census]]</f>
        <v>8.6922790466732874E-2</v>
      </c>
      <c r="P18" s="6">
        <v>5.5326086956521738</v>
      </c>
      <c r="Q18" s="6">
        <v>0</v>
      </c>
      <c r="R18" s="6">
        <f>SUM(NonNurse[[#This Row],[Qualified Activities Professional Hours]],NonNurse[[#This Row],[Other Activities Professional Hours]])/NonNurse[[#This Row],[MDS Census]]</f>
        <v>6.3182720953326721E-2</v>
      </c>
      <c r="S18" s="6">
        <v>1.1141304347826086</v>
      </c>
      <c r="T18" s="6">
        <v>3.6929347826086958</v>
      </c>
      <c r="U18" s="6">
        <v>0</v>
      </c>
      <c r="V18" s="6">
        <f>SUM(NonNurse[[#This Row],[Occupational Therapist Hours]],NonNurse[[#This Row],[OT Assistant Hours]],NonNurse[[#This Row],[OT Aide Hours]])/NonNurse[[#This Row],[MDS Census]]</f>
        <v>5.489697120158888E-2</v>
      </c>
      <c r="W18" s="6">
        <v>3.6739130434782608</v>
      </c>
      <c r="X18" s="6">
        <v>5.0326086956521738</v>
      </c>
      <c r="Y18" s="6">
        <v>0</v>
      </c>
      <c r="Z18" s="6">
        <f>SUM(NonNurse[[#This Row],[Physical Therapist (PT) Hours]],NonNurse[[#This Row],[PT Assistant Hours]],NonNurse[[#This Row],[PT Aide Hours]])/NonNurse[[#This Row],[MDS Census]]</f>
        <v>9.9428997020854018E-2</v>
      </c>
      <c r="AA18" s="6">
        <v>0</v>
      </c>
      <c r="AB18" s="6">
        <v>0</v>
      </c>
      <c r="AC18" s="6">
        <v>0</v>
      </c>
      <c r="AD18" s="6">
        <v>0</v>
      </c>
      <c r="AE18" s="6">
        <v>0</v>
      </c>
      <c r="AF18" s="6">
        <v>0</v>
      </c>
      <c r="AG18" s="6">
        <v>0</v>
      </c>
      <c r="AH18" s="1">
        <v>445430</v>
      </c>
      <c r="AI18">
        <v>4</v>
      </c>
    </row>
    <row r="19" spans="1:35" x14ac:dyDescent="0.25">
      <c r="A19" t="s">
        <v>352</v>
      </c>
      <c r="B19" t="s">
        <v>216</v>
      </c>
      <c r="C19" t="s">
        <v>515</v>
      </c>
      <c r="D19" t="s">
        <v>407</v>
      </c>
      <c r="E19" s="6">
        <v>67.228260869565219</v>
      </c>
      <c r="F19" s="6">
        <v>9.1684782608695645</v>
      </c>
      <c r="G19" s="6">
        <v>0</v>
      </c>
      <c r="H19" s="6">
        <v>0</v>
      </c>
      <c r="I19" s="6">
        <v>6.3478260869565215</v>
      </c>
      <c r="J19" s="6">
        <v>0</v>
      </c>
      <c r="K19" s="6">
        <v>0</v>
      </c>
      <c r="L19" s="6">
        <v>3.5244565217391304</v>
      </c>
      <c r="M19" s="6">
        <v>4.9945652173913047</v>
      </c>
      <c r="N19" s="6">
        <v>5.4891304347826084</v>
      </c>
      <c r="O19" s="6">
        <f>SUM(NonNurse[[#This Row],[Qualified Social Work Staff Hours]],NonNurse[[#This Row],[Other Social Work Staff Hours]])/NonNurse[[#This Row],[MDS Census]]</f>
        <v>0.15594179466451091</v>
      </c>
      <c r="P19" s="6">
        <v>5.2010869565217392</v>
      </c>
      <c r="Q19" s="6">
        <v>0</v>
      </c>
      <c r="R19" s="6">
        <f>SUM(NonNurse[[#This Row],[Qualified Activities Professional Hours]],NonNurse[[#This Row],[Other Activities Professional Hours]])/NonNurse[[#This Row],[MDS Census]]</f>
        <v>7.7364591754244136E-2</v>
      </c>
      <c r="S19" s="6">
        <v>3.1141304347826089</v>
      </c>
      <c r="T19" s="6">
        <v>4.9130434782608692</v>
      </c>
      <c r="U19" s="6">
        <v>0</v>
      </c>
      <c r="V19" s="6">
        <f>SUM(NonNurse[[#This Row],[Occupational Therapist Hours]],NonNurse[[#This Row],[OT Assistant Hours]],NonNurse[[#This Row],[OT Aide Hours]])/NonNurse[[#This Row],[MDS Census]]</f>
        <v>0.11940177849636217</v>
      </c>
      <c r="W19" s="6">
        <v>3.7010869565217392</v>
      </c>
      <c r="X19" s="6">
        <v>7.0054347826086953</v>
      </c>
      <c r="Y19" s="6">
        <v>0</v>
      </c>
      <c r="Z19" s="6">
        <f>SUM(NonNurse[[#This Row],[Physical Therapist (PT) Hours]],NonNurse[[#This Row],[PT Assistant Hours]],NonNurse[[#This Row],[PT Aide Hours]])/NonNurse[[#This Row],[MDS Census]]</f>
        <v>0.15925626515763944</v>
      </c>
      <c r="AA19" s="6">
        <v>0</v>
      </c>
      <c r="AB19" s="6">
        <v>0</v>
      </c>
      <c r="AC19" s="6">
        <v>0</v>
      </c>
      <c r="AD19" s="6">
        <v>4.3831521739130439</v>
      </c>
      <c r="AE19" s="6">
        <v>0</v>
      </c>
      <c r="AF19" s="6">
        <v>0</v>
      </c>
      <c r="AG19" s="6">
        <v>0</v>
      </c>
      <c r="AH19" s="1">
        <v>445431</v>
      </c>
      <c r="AI19">
        <v>4</v>
      </c>
    </row>
    <row r="20" spans="1:35" x14ac:dyDescent="0.25">
      <c r="A20" t="s">
        <v>352</v>
      </c>
      <c r="B20" t="s">
        <v>214</v>
      </c>
      <c r="C20" t="s">
        <v>583</v>
      </c>
      <c r="D20" t="s">
        <v>390</v>
      </c>
      <c r="E20" s="6">
        <v>76.673913043478265</v>
      </c>
      <c r="F20" s="6">
        <v>10.820652173913043</v>
      </c>
      <c r="G20" s="6">
        <v>0</v>
      </c>
      <c r="H20" s="6">
        <v>0</v>
      </c>
      <c r="I20" s="6">
        <v>0.42391304347826086</v>
      </c>
      <c r="J20" s="6">
        <v>0</v>
      </c>
      <c r="K20" s="6">
        <v>0</v>
      </c>
      <c r="L20" s="6">
        <v>3.9293478260869565</v>
      </c>
      <c r="M20" s="6">
        <v>5.3152173913043477</v>
      </c>
      <c r="N20" s="6">
        <v>0</v>
      </c>
      <c r="O20" s="6">
        <f>SUM(NonNurse[[#This Row],[Qualified Social Work Staff Hours]],NonNurse[[#This Row],[Other Social Work Staff Hours]])/NonNurse[[#This Row],[MDS Census]]</f>
        <v>6.9322370286362345E-2</v>
      </c>
      <c r="P20" s="6">
        <v>5.2961956521739131</v>
      </c>
      <c r="Q20" s="6">
        <v>0</v>
      </c>
      <c r="R20" s="6">
        <f>SUM(NonNurse[[#This Row],[Qualified Activities Professional Hours]],NonNurse[[#This Row],[Other Activities Professional Hours]])/NonNurse[[#This Row],[MDS Census]]</f>
        <v>6.907428409413098E-2</v>
      </c>
      <c r="S20" s="6">
        <v>5.0027173913043477</v>
      </c>
      <c r="T20" s="6">
        <v>6.9619565217391308</v>
      </c>
      <c r="U20" s="6">
        <v>0</v>
      </c>
      <c r="V20" s="6">
        <f>SUM(NonNurse[[#This Row],[Occupational Therapist Hours]],NonNurse[[#This Row],[OT Assistant Hours]],NonNurse[[#This Row],[OT Aide Hours]])/NonNurse[[#This Row],[MDS Census]]</f>
        <v>0.15604621491352424</v>
      </c>
      <c r="W20" s="6">
        <v>2.4347826086956523</v>
      </c>
      <c r="X20" s="6">
        <v>8.2554347826086953</v>
      </c>
      <c r="Y20" s="6">
        <v>0</v>
      </c>
      <c r="Z20" s="6">
        <f>SUM(NonNurse[[#This Row],[Physical Therapist (PT) Hours]],NonNurse[[#This Row],[PT Assistant Hours]],NonNurse[[#This Row],[PT Aide Hours]])/NonNurse[[#This Row],[MDS Census]]</f>
        <v>0.13942444003402324</v>
      </c>
      <c r="AA20" s="6">
        <v>0</v>
      </c>
      <c r="AB20" s="6">
        <v>0</v>
      </c>
      <c r="AC20" s="6">
        <v>0</v>
      </c>
      <c r="AD20" s="6">
        <v>0</v>
      </c>
      <c r="AE20" s="6">
        <v>0</v>
      </c>
      <c r="AF20" s="6">
        <v>0</v>
      </c>
      <c r="AG20" s="6">
        <v>0</v>
      </c>
      <c r="AH20" s="1">
        <v>445429</v>
      </c>
      <c r="AI20">
        <v>4</v>
      </c>
    </row>
    <row r="21" spans="1:35" x14ac:dyDescent="0.25">
      <c r="A21" t="s">
        <v>352</v>
      </c>
      <c r="B21" t="s">
        <v>232</v>
      </c>
      <c r="C21" t="s">
        <v>598</v>
      </c>
      <c r="D21" t="s">
        <v>450</v>
      </c>
      <c r="E21" s="6">
        <v>99.326086956521735</v>
      </c>
      <c r="F21" s="6">
        <v>9.125</v>
      </c>
      <c r="G21" s="6">
        <v>0</v>
      </c>
      <c r="H21" s="6">
        <v>0</v>
      </c>
      <c r="I21" s="6">
        <v>6.5108695652173916</v>
      </c>
      <c r="J21" s="6">
        <v>0</v>
      </c>
      <c r="K21" s="6">
        <v>0</v>
      </c>
      <c r="L21" s="6">
        <v>4.7826086956521738</v>
      </c>
      <c r="M21" s="6">
        <v>4.9157608695652177</v>
      </c>
      <c r="N21" s="6">
        <v>0</v>
      </c>
      <c r="O21" s="6">
        <f>SUM(NonNurse[[#This Row],[Qualified Social Work Staff Hours]],NonNurse[[#This Row],[Other Social Work Staff Hours]])/NonNurse[[#This Row],[MDS Census]]</f>
        <v>4.9491135915955359E-2</v>
      </c>
      <c r="P21" s="6">
        <v>4.7336956521739131</v>
      </c>
      <c r="Q21" s="6">
        <v>0</v>
      </c>
      <c r="R21" s="6">
        <f>SUM(NonNurse[[#This Row],[Qualified Activities Professional Hours]],NonNurse[[#This Row],[Other Activities Professional Hours]])/NonNurse[[#This Row],[MDS Census]]</f>
        <v>4.765813088203108E-2</v>
      </c>
      <c r="S21" s="6">
        <v>4.7255434782608692</v>
      </c>
      <c r="T21" s="6">
        <v>6.6630434782608692</v>
      </c>
      <c r="U21" s="6">
        <v>0</v>
      </c>
      <c r="V21" s="6">
        <f>SUM(NonNurse[[#This Row],[Occupational Therapist Hours]],NonNurse[[#This Row],[OT Assistant Hours]],NonNurse[[#This Row],[OT Aide Hours]])/NonNurse[[#This Row],[MDS Census]]</f>
        <v>0.11465856861457649</v>
      </c>
      <c r="W21" s="6">
        <v>5.1168478260869561</v>
      </c>
      <c r="X21" s="6">
        <v>4.4239130434782608</v>
      </c>
      <c r="Y21" s="6">
        <v>0</v>
      </c>
      <c r="Z21" s="6">
        <f>SUM(NonNurse[[#This Row],[Physical Therapist (PT) Hours]],NonNurse[[#This Row],[PT Assistant Hours]],NonNurse[[#This Row],[PT Aide Hours]])/NonNurse[[#This Row],[MDS Census]]</f>
        <v>9.6054935434449554E-2</v>
      </c>
      <c r="AA21" s="6">
        <v>0</v>
      </c>
      <c r="AB21" s="6">
        <v>0</v>
      </c>
      <c r="AC21" s="6">
        <v>0</v>
      </c>
      <c r="AD21" s="6">
        <v>1.5951086956521738</v>
      </c>
      <c r="AE21" s="6">
        <v>0</v>
      </c>
      <c r="AF21" s="6">
        <v>0</v>
      </c>
      <c r="AG21" s="6">
        <v>0</v>
      </c>
      <c r="AH21" s="1">
        <v>445452</v>
      </c>
      <c r="AI21">
        <v>4</v>
      </c>
    </row>
    <row r="22" spans="1:35" x14ac:dyDescent="0.25">
      <c r="A22" t="s">
        <v>352</v>
      </c>
      <c r="B22" t="s">
        <v>224</v>
      </c>
      <c r="C22" t="s">
        <v>492</v>
      </c>
      <c r="D22" t="s">
        <v>434</v>
      </c>
      <c r="E22" s="6">
        <v>46.195652173913047</v>
      </c>
      <c r="F22" s="6">
        <v>10.529891304347826</v>
      </c>
      <c r="G22" s="6">
        <v>0</v>
      </c>
      <c r="H22" s="6">
        <v>0</v>
      </c>
      <c r="I22" s="6">
        <v>0</v>
      </c>
      <c r="J22" s="6">
        <v>0</v>
      </c>
      <c r="K22" s="6">
        <v>0</v>
      </c>
      <c r="L22" s="6">
        <v>0.67119565217391308</v>
      </c>
      <c r="M22" s="6">
        <v>4.5271739130434785</v>
      </c>
      <c r="N22" s="6">
        <v>0</v>
      </c>
      <c r="O22" s="6">
        <f>SUM(NonNurse[[#This Row],[Qualified Social Work Staff Hours]],NonNurse[[#This Row],[Other Social Work Staff Hours]])/NonNurse[[#This Row],[MDS Census]]</f>
        <v>9.8000000000000004E-2</v>
      </c>
      <c r="P22" s="6">
        <v>6.0461956521739131</v>
      </c>
      <c r="Q22" s="6">
        <v>0</v>
      </c>
      <c r="R22" s="6">
        <f>SUM(NonNurse[[#This Row],[Qualified Activities Professional Hours]],NonNurse[[#This Row],[Other Activities Professional Hours]])/NonNurse[[#This Row],[MDS Census]]</f>
        <v>0.13088235294117645</v>
      </c>
      <c r="S22" s="6">
        <v>3.1793478260869565</v>
      </c>
      <c r="T22" s="6">
        <v>4.5081521739130439</v>
      </c>
      <c r="U22" s="6">
        <v>0</v>
      </c>
      <c r="V22" s="6">
        <f>SUM(NonNurse[[#This Row],[Occupational Therapist Hours]],NonNurse[[#This Row],[OT Assistant Hours]],NonNurse[[#This Row],[OT Aide Hours]])/NonNurse[[#This Row],[MDS Census]]</f>
        <v>0.16641176470588234</v>
      </c>
      <c r="W22" s="6">
        <v>0.32065217391304346</v>
      </c>
      <c r="X22" s="6">
        <v>5.1494565217391308</v>
      </c>
      <c r="Y22" s="6">
        <v>0</v>
      </c>
      <c r="Z22" s="6">
        <f>SUM(NonNurse[[#This Row],[Physical Therapist (PT) Hours]],NonNurse[[#This Row],[PT Assistant Hours]],NonNurse[[#This Row],[PT Aide Hours]])/NonNurse[[#This Row],[MDS Census]]</f>
        <v>0.11841176470588234</v>
      </c>
      <c r="AA22" s="6">
        <v>0</v>
      </c>
      <c r="AB22" s="6">
        <v>0</v>
      </c>
      <c r="AC22" s="6">
        <v>0</v>
      </c>
      <c r="AD22" s="6">
        <v>0</v>
      </c>
      <c r="AE22" s="6">
        <v>0</v>
      </c>
      <c r="AF22" s="6">
        <v>0</v>
      </c>
      <c r="AG22" s="6">
        <v>0</v>
      </c>
      <c r="AH22" s="1">
        <v>445443</v>
      </c>
      <c r="AI22">
        <v>4</v>
      </c>
    </row>
    <row r="23" spans="1:35" x14ac:dyDescent="0.25">
      <c r="A23" t="s">
        <v>352</v>
      </c>
      <c r="B23" t="s">
        <v>221</v>
      </c>
      <c r="C23" t="s">
        <v>595</v>
      </c>
      <c r="D23" t="s">
        <v>413</v>
      </c>
      <c r="E23" s="6">
        <v>83.391304347826093</v>
      </c>
      <c r="F23" s="6">
        <v>8.6032608695652169</v>
      </c>
      <c r="G23" s="6">
        <v>0</v>
      </c>
      <c r="H23" s="6">
        <v>0</v>
      </c>
      <c r="I23" s="6">
        <v>5.3043478260869561</v>
      </c>
      <c r="J23" s="6">
        <v>0</v>
      </c>
      <c r="K23" s="6">
        <v>0</v>
      </c>
      <c r="L23" s="6">
        <v>1.3831521739130435</v>
      </c>
      <c r="M23" s="6">
        <v>5.3288043478260869</v>
      </c>
      <c r="N23" s="6">
        <v>0</v>
      </c>
      <c r="O23" s="6">
        <f>SUM(NonNurse[[#This Row],[Qualified Social Work Staff Hours]],NonNurse[[#This Row],[Other Social Work Staff Hours]])/NonNurse[[#This Row],[MDS Census]]</f>
        <v>6.3901199165797701E-2</v>
      </c>
      <c r="P23" s="6">
        <v>5.6548913043478262</v>
      </c>
      <c r="Q23" s="6">
        <v>0.20380434782608695</v>
      </c>
      <c r="R23" s="6">
        <f>SUM(NonNurse[[#This Row],[Qualified Activities Professional Hours]],NonNurse[[#This Row],[Other Activities Professional Hours]])/NonNurse[[#This Row],[MDS Census]]</f>
        <v>7.0255474452554742E-2</v>
      </c>
      <c r="S23" s="6">
        <v>3.5951086956521738</v>
      </c>
      <c r="T23" s="6">
        <v>4.0597826086956523</v>
      </c>
      <c r="U23" s="6">
        <v>0</v>
      </c>
      <c r="V23" s="6">
        <f>SUM(NonNurse[[#This Row],[Occupational Therapist Hours]],NonNurse[[#This Row],[OT Assistant Hours]],NonNurse[[#This Row],[OT Aide Hours]])/NonNurse[[#This Row],[MDS Census]]</f>
        <v>9.1794838373305515E-2</v>
      </c>
      <c r="W23" s="6">
        <v>3.7744565217391304</v>
      </c>
      <c r="X23" s="6">
        <v>5.9103260869565215</v>
      </c>
      <c r="Y23" s="6">
        <v>0</v>
      </c>
      <c r="Z23" s="6">
        <f>SUM(NonNurse[[#This Row],[Physical Therapist (PT) Hours]],NonNurse[[#This Row],[PT Assistant Hours]],NonNurse[[#This Row],[PT Aide Hours]])/NonNurse[[#This Row],[MDS Census]]</f>
        <v>0.11613660062565172</v>
      </c>
      <c r="AA23" s="6">
        <v>0</v>
      </c>
      <c r="AB23" s="6">
        <v>0</v>
      </c>
      <c r="AC23" s="6">
        <v>0</v>
      </c>
      <c r="AD23" s="6">
        <v>0</v>
      </c>
      <c r="AE23" s="6">
        <v>0</v>
      </c>
      <c r="AF23" s="6">
        <v>0</v>
      </c>
      <c r="AG23" s="6">
        <v>0</v>
      </c>
      <c r="AH23" s="1">
        <v>445439</v>
      </c>
      <c r="AI23">
        <v>4</v>
      </c>
    </row>
    <row r="24" spans="1:35" x14ac:dyDescent="0.25">
      <c r="A24" t="s">
        <v>352</v>
      </c>
      <c r="B24" t="s">
        <v>196</v>
      </c>
      <c r="C24" t="s">
        <v>461</v>
      </c>
      <c r="D24" t="s">
        <v>369</v>
      </c>
      <c r="E24" s="6">
        <v>86.989130434782609</v>
      </c>
      <c r="F24" s="6">
        <v>9.6902173913043477</v>
      </c>
      <c r="G24" s="6">
        <v>0</v>
      </c>
      <c r="H24" s="6">
        <v>0</v>
      </c>
      <c r="I24" s="6">
        <v>8.6413043478260878</v>
      </c>
      <c r="J24" s="6">
        <v>0</v>
      </c>
      <c r="K24" s="6">
        <v>0</v>
      </c>
      <c r="L24" s="6">
        <v>4.3668478260869561</v>
      </c>
      <c r="M24" s="6">
        <v>5.0923913043478262</v>
      </c>
      <c r="N24" s="6">
        <v>0</v>
      </c>
      <c r="O24" s="6">
        <f>SUM(NonNurse[[#This Row],[Qualified Social Work Staff Hours]],NonNurse[[#This Row],[Other Social Work Staff Hours]])/NonNurse[[#This Row],[MDS Census]]</f>
        <v>5.8540547294764461E-2</v>
      </c>
      <c r="P24" s="6">
        <v>5.8722826086956523</v>
      </c>
      <c r="Q24" s="6">
        <v>0</v>
      </c>
      <c r="R24" s="6">
        <f>SUM(NonNurse[[#This Row],[Qualified Activities Professional Hours]],NonNurse[[#This Row],[Other Activities Professional Hours]])/NonNurse[[#This Row],[MDS Census]]</f>
        <v>6.750593527427215E-2</v>
      </c>
      <c r="S24" s="6">
        <v>7.2038043478260869</v>
      </c>
      <c r="T24" s="6">
        <v>3.9755434782608696</v>
      </c>
      <c r="U24" s="6">
        <v>0</v>
      </c>
      <c r="V24" s="6">
        <f>SUM(NonNurse[[#This Row],[Occupational Therapist Hours]],NonNurse[[#This Row],[OT Assistant Hours]],NonNurse[[#This Row],[OT Aide Hours]])/NonNurse[[#This Row],[MDS Census]]</f>
        <v>0.12851430713482445</v>
      </c>
      <c r="W24" s="6">
        <v>5.2445652173913047</v>
      </c>
      <c r="X24" s="6">
        <v>11.038043478260869</v>
      </c>
      <c r="Y24" s="6">
        <v>0</v>
      </c>
      <c r="Z24" s="6">
        <f>SUM(NonNurse[[#This Row],[Physical Therapist (PT) Hours]],NonNurse[[#This Row],[PT Assistant Hours]],NonNurse[[#This Row],[PT Aide Hours]])/NonNurse[[#This Row],[MDS Census]]</f>
        <v>0.18717980757216041</v>
      </c>
      <c r="AA24" s="6">
        <v>0</v>
      </c>
      <c r="AB24" s="6">
        <v>0</v>
      </c>
      <c r="AC24" s="6">
        <v>0</v>
      </c>
      <c r="AD24" s="6">
        <v>0</v>
      </c>
      <c r="AE24" s="6">
        <v>0</v>
      </c>
      <c r="AF24" s="6">
        <v>0</v>
      </c>
      <c r="AG24" s="6">
        <v>0</v>
      </c>
      <c r="AH24" s="1">
        <v>445401</v>
      </c>
      <c r="AI24">
        <v>4</v>
      </c>
    </row>
    <row r="25" spans="1:35" x14ac:dyDescent="0.25">
      <c r="A25" t="s">
        <v>352</v>
      </c>
      <c r="B25" t="s">
        <v>180</v>
      </c>
      <c r="C25" t="s">
        <v>472</v>
      </c>
      <c r="D25" t="s">
        <v>425</v>
      </c>
      <c r="E25" s="6">
        <v>54.326086956521742</v>
      </c>
      <c r="F25" s="6">
        <v>10.195652173913043</v>
      </c>
      <c r="G25" s="6">
        <v>0</v>
      </c>
      <c r="H25" s="6">
        <v>0</v>
      </c>
      <c r="I25" s="6">
        <v>6.3913043478260869</v>
      </c>
      <c r="J25" s="6">
        <v>0</v>
      </c>
      <c r="K25" s="6">
        <v>0</v>
      </c>
      <c r="L25" s="6">
        <v>3.1902173913043477</v>
      </c>
      <c r="M25" s="6">
        <v>4.9375</v>
      </c>
      <c r="N25" s="6">
        <v>0</v>
      </c>
      <c r="O25" s="6">
        <f>SUM(NonNurse[[#This Row],[Qualified Social Work Staff Hours]],NonNurse[[#This Row],[Other Social Work Staff Hours]])/NonNurse[[#This Row],[MDS Census]]</f>
        <v>9.0886354541816719E-2</v>
      </c>
      <c r="P25" s="6">
        <v>4.1385869565217392</v>
      </c>
      <c r="Q25" s="6">
        <v>0</v>
      </c>
      <c r="R25" s="6">
        <f>SUM(NonNurse[[#This Row],[Qualified Activities Professional Hours]],NonNurse[[#This Row],[Other Activities Professional Hours]])/NonNurse[[#This Row],[MDS Census]]</f>
        <v>7.6180472188875553E-2</v>
      </c>
      <c r="S25" s="6">
        <v>2.0135869565217392</v>
      </c>
      <c r="T25" s="6">
        <v>4.6168478260869561</v>
      </c>
      <c r="U25" s="6">
        <v>0</v>
      </c>
      <c r="V25" s="6">
        <f>SUM(NonNurse[[#This Row],[Occupational Therapist Hours]],NonNurse[[#This Row],[OT Assistant Hours]],NonNurse[[#This Row],[OT Aide Hours]])/NonNurse[[#This Row],[MDS Census]]</f>
        <v>0.12204881952781112</v>
      </c>
      <c r="W25" s="6">
        <v>5.0896739130434785</v>
      </c>
      <c r="X25" s="6">
        <v>6.7092391304347823</v>
      </c>
      <c r="Y25" s="6">
        <v>0</v>
      </c>
      <c r="Z25" s="6">
        <f>SUM(NonNurse[[#This Row],[Physical Therapist (PT) Hours]],NonNurse[[#This Row],[PT Assistant Hours]],NonNurse[[#This Row],[PT Aide Hours]])/NonNurse[[#This Row],[MDS Census]]</f>
        <v>0.21718687474989995</v>
      </c>
      <c r="AA25" s="6">
        <v>0</v>
      </c>
      <c r="AB25" s="6">
        <v>0</v>
      </c>
      <c r="AC25" s="6">
        <v>0</v>
      </c>
      <c r="AD25" s="6">
        <v>0</v>
      </c>
      <c r="AE25" s="6">
        <v>0</v>
      </c>
      <c r="AF25" s="6">
        <v>0</v>
      </c>
      <c r="AG25" s="6">
        <v>0</v>
      </c>
      <c r="AH25" s="1">
        <v>445373</v>
      </c>
      <c r="AI25">
        <v>4</v>
      </c>
    </row>
    <row r="26" spans="1:35" x14ac:dyDescent="0.25">
      <c r="A26" t="s">
        <v>352</v>
      </c>
      <c r="B26" t="s">
        <v>242</v>
      </c>
      <c r="C26" t="s">
        <v>469</v>
      </c>
      <c r="D26" t="s">
        <v>382</v>
      </c>
      <c r="E26" s="6">
        <v>87.076086956521735</v>
      </c>
      <c r="F26" s="6">
        <v>11.073369565217391</v>
      </c>
      <c r="G26" s="6">
        <v>0.125</v>
      </c>
      <c r="H26" s="6">
        <v>0</v>
      </c>
      <c r="I26" s="6">
        <v>8.5217391304347831</v>
      </c>
      <c r="J26" s="6">
        <v>0</v>
      </c>
      <c r="K26" s="6">
        <v>0</v>
      </c>
      <c r="L26" s="6">
        <v>3.9538043478260869</v>
      </c>
      <c r="M26" s="6">
        <v>4.8179347826086953</v>
      </c>
      <c r="N26" s="6">
        <v>0</v>
      </c>
      <c r="O26" s="6">
        <f>SUM(NonNurse[[#This Row],[Qualified Social Work Staff Hours]],NonNurse[[#This Row],[Other Social Work Staff Hours]])/NonNurse[[#This Row],[MDS Census]]</f>
        <v>5.5330171014854573E-2</v>
      </c>
      <c r="P26" s="6">
        <v>5.0326086956521738</v>
      </c>
      <c r="Q26" s="6">
        <v>5.7173913043478262</v>
      </c>
      <c r="R26" s="6">
        <f>SUM(NonNurse[[#This Row],[Qualified Activities Professional Hours]],NonNurse[[#This Row],[Other Activities Professional Hours]])/NonNurse[[#This Row],[MDS Census]]</f>
        <v>0.12345524903258021</v>
      </c>
      <c r="S26" s="6">
        <v>2.9320652173913042</v>
      </c>
      <c r="T26" s="6">
        <v>6.8179347826086953</v>
      </c>
      <c r="U26" s="6">
        <v>0</v>
      </c>
      <c r="V26" s="6">
        <f>SUM(NonNurse[[#This Row],[Occupational Therapist Hours]],NonNurse[[#This Row],[OT Assistant Hours]],NonNurse[[#This Row],[OT Aide Hours]])/NonNurse[[#This Row],[MDS Census]]</f>
        <v>0.11197103982024717</v>
      </c>
      <c r="W26" s="6">
        <v>3.7880434782608696</v>
      </c>
      <c r="X26" s="6">
        <v>7.3668478260869561</v>
      </c>
      <c r="Y26" s="6">
        <v>0</v>
      </c>
      <c r="Z26" s="6">
        <f>SUM(NonNurse[[#This Row],[Physical Therapist (PT) Hours]],NonNurse[[#This Row],[PT Assistant Hours]],NonNurse[[#This Row],[PT Aide Hours]])/NonNurse[[#This Row],[MDS Census]]</f>
        <v>0.12810510547996506</v>
      </c>
      <c r="AA26" s="6">
        <v>0</v>
      </c>
      <c r="AB26" s="6">
        <v>0</v>
      </c>
      <c r="AC26" s="6">
        <v>0</v>
      </c>
      <c r="AD26" s="6">
        <v>0</v>
      </c>
      <c r="AE26" s="6">
        <v>0</v>
      </c>
      <c r="AF26" s="6">
        <v>0</v>
      </c>
      <c r="AG26" s="6">
        <v>0</v>
      </c>
      <c r="AH26" s="1">
        <v>445462</v>
      </c>
      <c r="AI26">
        <v>4</v>
      </c>
    </row>
    <row r="27" spans="1:35" x14ac:dyDescent="0.25">
      <c r="A27" t="s">
        <v>352</v>
      </c>
      <c r="B27" t="s">
        <v>225</v>
      </c>
      <c r="C27" t="s">
        <v>487</v>
      </c>
      <c r="D27" t="s">
        <v>404</v>
      </c>
      <c r="E27" s="6">
        <v>98.195652173913047</v>
      </c>
      <c r="F27" s="6">
        <v>9.5244565217391308</v>
      </c>
      <c r="G27" s="6">
        <v>0</v>
      </c>
      <c r="H27" s="6">
        <v>0</v>
      </c>
      <c r="I27" s="6">
        <v>0</v>
      </c>
      <c r="J27" s="6">
        <v>0</v>
      </c>
      <c r="K27" s="6">
        <v>0</v>
      </c>
      <c r="L27" s="6">
        <v>3.7826086956521738</v>
      </c>
      <c r="M27" s="6">
        <v>4.4076086956521738</v>
      </c>
      <c r="N27" s="6">
        <v>0</v>
      </c>
      <c r="O27" s="6">
        <f>SUM(NonNurse[[#This Row],[Qualified Social Work Staff Hours]],NonNurse[[#This Row],[Other Social Work Staff Hours]])/NonNurse[[#This Row],[MDS Census]]</f>
        <v>4.4885986274075709E-2</v>
      </c>
      <c r="P27" s="6">
        <v>2.9782608695652173</v>
      </c>
      <c r="Q27" s="6">
        <v>3.2608695652173912E-2</v>
      </c>
      <c r="R27" s="6">
        <f>SUM(NonNurse[[#This Row],[Qualified Activities Professional Hours]],NonNurse[[#This Row],[Other Activities Professional Hours]])/NonNurse[[#This Row],[MDS Census]]</f>
        <v>3.0661943767987601E-2</v>
      </c>
      <c r="S27" s="6">
        <v>3.8016304347826089</v>
      </c>
      <c r="T27" s="6">
        <v>7.1902173913043477</v>
      </c>
      <c r="U27" s="6">
        <v>0</v>
      </c>
      <c r="V27" s="6">
        <f>SUM(NonNurse[[#This Row],[Occupational Therapist Hours]],NonNurse[[#This Row],[OT Assistant Hours]],NonNurse[[#This Row],[OT Aide Hours]])/NonNurse[[#This Row],[MDS Census]]</f>
        <v>0.11193823334071286</v>
      </c>
      <c r="W27" s="6">
        <v>4.5353260869565215</v>
      </c>
      <c r="X27" s="6">
        <v>8.3858695652173907</v>
      </c>
      <c r="Y27" s="6">
        <v>0</v>
      </c>
      <c r="Z27" s="6">
        <f>SUM(NonNurse[[#This Row],[Physical Therapist (PT) Hours]],NonNurse[[#This Row],[PT Assistant Hours]],NonNurse[[#This Row],[PT Aide Hours]])/NonNurse[[#This Row],[MDS Census]]</f>
        <v>0.13158622979853885</v>
      </c>
      <c r="AA27" s="6">
        <v>0</v>
      </c>
      <c r="AB27" s="6">
        <v>0</v>
      </c>
      <c r="AC27" s="6">
        <v>0</v>
      </c>
      <c r="AD27" s="6">
        <v>0</v>
      </c>
      <c r="AE27" s="6">
        <v>0</v>
      </c>
      <c r="AF27" s="6">
        <v>0</v>
      </c>
      <c r="AG27" s="6">
        <v>0</v>
      </c>
      <c r="AH27" s="1">
        <v>445444</v>
      </c>
      <c r="AI27">
        <v>4</v>
      </c>
    </row>
    <row r="28" spans="1:35" x14ac:dyDescent="0.25">
      <c r="A28" t="s">
        <v>352</v>
      </c>
      <c r="B28" t="s">
        <v>185</v>
      </c>
      <c r="C28" t="s">
        <v>477</v>
      </c>
      <c r="D28" t="s">
        <v>436</v>
      </c>
      <c r="E28" s="6">
        <v>64.304347826086953</v>
      </c>
      <c r="F28" s="6">
        <v>9.4891304347826093</v>
      </c>
      <c r="G28" s="6">
        <v>0</v>
      </c>
      <c r="H28" s="6">
        <v>0</v>
      </c>
      <c r="I28" s="6">
        <v>1.2608695652173914</v>
      </c>
      <c r="J28" s="6">
        <v>0</v>
      </c>
      <c r="K28" s="6">
        <v>0</v>
      </c>
      <c r="L28" s="6">
        <v>1.9076086956521738</v>
      </c>
      <c r="M28" s="6">
        <v>4.7690217391304346</v>
      </c>
      <c r="N28" s="6">
        <v>0</v>
      </c>
      <c r="O28" s="6">
        <f>SUM(NonNurse[[#This Row],[Qualified Social Work Staff Hours]],NonNurse[[#This Row],[Other Social Work Staff Hours]])/NonNurse[[#This Row],[MDS Census]]</f>
        <v>7.4163286004056792E-2</v>
      </c>
      <c r="P28" s="6">
        <v>4.6222826086956523</v>
      </c>
      <c r="Q28" s="6">
        <v>0</v>
      </c>
      <c r="R28" s="6">
        <f>SUM(NonNurse[[#This Row],[Qualified Activities Professional Hours]],NonNurse[[#This Row],[Other Activities Professional Hours]])/NonNurse[[#This Row],[MDS Census]]</f>
        <v>7.1881338742393511E-2</v>
      </c>
      <c r="S28" s="6">
        <v>1.8858695652173914</v>
      </c>
      <c r="T28" s="6">
        <v>4.9211956521739131</v>
      </c>
      <c r="U28" s="6">
        <v>0</v>
      </c>
      <c r="V28" s="6">
        <f>SUM(NonNurse[[#This Row],[Occupational Therapist Hours]],NonNurse[[#This Row],[OT Assistant Hours]],NonNurse[[#This Row],[OT Aide Hours]])/NonNurse[[#This Row],[MDS Census]]</f>
        <v>0.10585699797160245</v>
      </c>
      <c r="W28" s="6">
        <v>4.3152173913043477</v>
      </c>
      <c r="X28" s="6">
        <v>8.5815217391304355</v>
      </c>
      <c r="Y28" s="6">
        <v>0</v>
      </c>
      <c r="Z28" s="6">
        <f>SUM(NonNurse[[#This Row],[Physical Therapist (PT) Hours]],NonNurse[[#This Row],[PT Assistant Hours]],NonNurse[[#This Row],[PT Aide Hours]])/NonNurse[[#This Row],[MDS Census]]</f>
        <v>0.20055780933062883</v>
      </c>
      <c r="AA28" s="6">
        <v>0</v>
      </c>
      <c r="AB28" s="6">
        <v>0</v>
      </c>
      <c r="AC28" s="6">
        <v>0</v>
      </c>
      <c r="AD28" s="6">
        <v>0</v>
      </c>
      <c r="AE28" s="6">
        <v>0</v>
      </c>
      <c r="AF28" s="6">
        <v>0</v>
      </c>
      <c r="AG28" s="6">
        <v>0</v>
      </c>
      <c r="AH28" s="1">
        <v>445381</v>
      </c>
      <c r="AI28">
        <v>4</v>
      </c>
    </row>
    <row r="29" spans="1:35" x14ac:dyDescent="0.25">
      <c r="A29" t="s">
        <v>352</v>
      </c>
      <c r="B29" t="s">
        <v>208</v>
      </c>
      <c r="C29" t="s">
        <v>541</v>
      </c>
      <c r="D29" t="s">
        <v>442</v>
      </c>
      <c r="E29" s="6">
        <v>53.076086956521742</v>
      </c>
      <c r="F29" s="6">
        <v>10.141304347826088</v>
      </c>
      <c r="G29" s="6">
        <v>0</v>
      </c>
      <c r="H29" s="6">
        <v>0</v>
      </c>
      <c r="I29" s="6">
        <v>0</v>
      </c>
      <c r="J29" s="6">
        <v>0</v>
      </c>
      <c r="K29" s="6">
        <v>0</v>
      </c>
      <c r="L29" s="6">
        <v>2.1576086956521738</v>
      </c>
      <c r="M29" s="6">
        <v>0</v>
      </c>
      <c r="N29" s="6">
        <v>5.0135869565217392</v>
      </c>
      <c r="O29" s="6">
        <f>SUM(NonNurse[[#This Row],[Qualified Social Work Staff Hours]],NonNurse[[#This Row],[Other Social Work Staff Hours]])/NonNurse[[#This Row],[MDS Census]]</f>
        <v>9.4460372721687488E-2</v>
      </c>
      <c r="P29" s="6">
        <v>5.5244565217391308</v>
      </c>
      <c r="Q29" s="6">
        <v>0</v>
      </c>
      <c r="R29" s="6">
        <f>SUM(NonNurse[[#This Row],[Qualified Activities Professional Hours]],NonNurse[[#This Row],[Other Activities Professional Hours]])/NonNurse[[#This Row],[MDS Census]]</f>
        <v>0.10408560311284047</v>
      </c>
      <c r="S29" s="6">
        <v>3.7554347826086958</v>
      </c>
      <c r="T29" s="6">
        <v>0.40217391304347827</v>
      </c>
      <c r="U29" s="6">
        <v>0</v>
      </c>
      <c r="V29" s="6">
        <f>SUM(NonNurse[[#This Row],[Occupational Therapist Hours]],NonNurse[[#This Row],[OT Assistant Hours]],NonNurse[[#This Row],[OT Aide Hours]])/NonNurse[[#This Row],[MDS Census]]</f>
        <v>7.8332992013106686E-2</v>
      </c>
      <c r="W29" s="6">
        <v>4.9456521739130439</v>
      </c>
      <c r="X29" s="6">
        <v>2.1956521739130435</v>
      </c>
      <c r="Y29" s="6">
        <v>0</v>
      </c>
      <c r="Z29" s="6">
        <f>SUM(NonNurse[[#This Row],[Physical Therapist (PT) Hours]],NonNurse[[#This Row],[PT Assistant Hours]],NonNurse[[#This Row],[PT Aide Hours]])/NonNurse[[#This Row],[MDS Census]]</f>
        <v>0.13454843334015976</v>
      </c>
      <c r="AA29" s="6">
        <v>0</v>
      </c>
      <c r="AB29" s="6">
        <v>0</v>
      </c>
      <c r="AC29" s="6">
        <v>0</v>
      </c>
      <c r="AD29" s="6">
        <v>0</v>
      </c>
      <c r="AE29" s="6">
        <v>0</v>
      </c>
      <c r="AF29" s="6">
        <v>0</v>
      </c>
      <c r="AG29" s="6">
        <v>0</v>
      </c>
      <c r="AH29" s="1">
        <v>445423</v>
      </c>
      <c r="AI29">
        <v>4</v>
      </c>
    </row>
    <row r="30" spans="1:35" x14ac:dyDescent="0.25">
      <c r="A30" t="s">
        <v>352</v>
      </c>
      <c r="B30" t="s">
        <v>240</v>
      </c>
      <c r="C30" t="s">
        <v>602</v>
      </c>
      <c r="D30" t="s">
        <v>423</v>
      </c>
      <c r="E30" s="6">
        <v>70.391304347826093</v>
      </c>
      <c r="F30" s="6">
        <v>10.426630434782609</v>
      </c>
      <c r="G30" s="6">
        <v>0</v>
      </c>
      <c r="H30" s="6">
        <v>0</v>
      </c>
      <c r="I30" s="6">
        <v>0</v>
      </c>
      <c r="J30" s="6">
        <v>0</v>
      </c>
      <c r="K30" s="6">
        <v>0</v>
      </c>
      <c r="L30" s="6">
        <v>9.6521739130434785</v>
      </c>
      <c r="M30" s="6">
        <v>3.9592391304347827</v>
      </c>
      <c r="N30" s="6">
        <v>5.6222826086956523</v>
      </c>
      <c r="O30" s="6">
        <f>SUM(NonNurse[[#This Row],[Qualified Social Work Staff Hours]],NonNurse[[#This Row],[Other Social Work Staff Hours]])/NonNurse[[#This Row],[MDS Census]]</f>
        <v>0.13611797405806053</v>
      </c>
      <c r="P30" s="6">
        <v>5.3940217391304346</v>
      </c>
      <c r="Q30" s="6">
        <v>4.3913043478260869</v>
      </c>
      <c r="R30" s="6">
        <f>SUM(NonNurse[[#This Row],[Qualified Activities Professional Hours]],NonNurse[[#This Row],[Other Activities Professional Hours]])/NonNurse[[#This Row],[MDS Census]]</f>
        <v>0.13901327980234712</v>
      </c>
      <c r="S30" s="6">
        <v>3.4320652173913042</v>
      </c>
      <c r="T30" s="6">
        <v>8.2554347826086953</v>
      </c>
      <c r="U30" s="6">
        <v>0.13043478260869565</v>
      </c>
      <c r="V30" s="6">
        <f>SUM(NonNurse[[#This Row],[Occupational Therapist Hours]],NonNurse[[#This Row],[OT Assistant Hours]],NonNurse[[#This Row],[OT Aide Hours]])/NonNurse[[#This Row],[MDS Census]]</f>
        <v>0.1678891290920321</v>
      </c>
      <c r="W30" s="6">
        <v>5.2635869565217392</v>
      </c>
      <c r="X30" s="6">
        <v>8.054347826086957</v>
      </c>
      <c r="Y30" s="6">
        <v>0</v>
      </c>
      <c r="Z30" s="6">
        <f>SUM(NonNurse[[#This Row],[Physical Therapist (PT) Hours]],NonNurse[[#This Row],[PT Assistant Hours]],NonNurse[[#This Row],[PT Aide Hours]])/NonNurse[[#This Row],[MDS Census]]</f>
        <v>0.18919857936998144</v>
      </c>
      <c r="AA30" s="6">
        <v>0</v>
      </c>
      <c r="AB30" s="6">
        <v>0</v>
      </c>
      <c r="AC30" s="6">
        <v>0</v>
      </c>
      <c r="AD30" s="6">
        <v>0</v>
      </c>
      <c r="AE30" s="6">
        <v>0</v>
      </c>
      <c r="AF30" s="6">
        <v>0</v>
      </c>
      <c r="AG30" s="6">
        <v>0</v>
      </c>
      <c r="AH30" s="1">
        <v>445460</v>
      </c>
      <c r="AI30">
        <v>4</v>
      </c>
    </row>
    <row r="31" spans="1:35" x14ac:dyDescent="0.25">
      <c r="A31" t="s">
        <v>352</v>
      </c>
      <c r="B31" t="s">
        <v>111</v>
      </c>
      <c r="C31" t="s">
        <v>499</v>
      </c>
      <c r="D31" t="s">
        <v>422</v>
      </c>
      <c r="E31" s="6">
        <v>42.206521739130437</v>
      </c>
      <c r="F31" s="6">
        <v>11.646739130434783</v>
      </c>
      <c r="G31" s="6">
        <v>0</v>
      </c>
      <c r="H31" s="6">
        <v>0</v>
      </c>
      <c r="I31" s="6">
        <v>0</v>
      </c>
      <c r="J31" s="6">
        <v>0</v>
      </c>
      <c r="K31" s="6">
        <v>0</v>
      </c>
      <c r="L31" s="6">
        <v>1.2201086956521738</v>
      </c>
      <c r="M31" s="6">
        <v>0.72554347826086951</v>
      </c>
      <c r="N31" s="6">
        <v>0</v>
      </c>
      <c r="O31" s="6">
        <f>SUM(NonNurse[[#This Row],[Qualified Social Work Staff Hours]],NonNurse[[#This Row],[Other Social Work Staff Hours]])/NonNurse[[#This Row],[MDS Census]]</f>
        <v>1.7190316765387584E-2</v>
      </c>
      <c r="P31" s="6">
        <v>2.2472826086956523</v>
      </c>
      <c r="Q31" s="6">
        <v>0</v>
      </c>
      <c r="R31" s="6">
        <f>SUM(NonNurse[[#This Row],[Qualified Activities Professional Hours]],NonNurse[[#This Row],[Other Activities Professional Hours]])/NonNurse[[#This Row],[MDS Census]]</f>
        <v>5.3244913726500129E-2</v>
      </c>
      <c r="S31" s="6">
        <v>1.6195652173913044</v>
      </c>
      <c r="T31" s="6">
        <v>3.4266304347826089</v>
      </c>
      <c r="U31" s="6">
        <v>0</v>
      </c>
      <c r="V31" s="6">
        <f>SUM(NonNurse[[#This Row],[Occupational Therapist Hours]],NonNurse[[#This Row],[OT Assistant Hours]],NonNurse[[#This Row],[OT Aide Hours]])/NonNurse[[#This Row],[MDS Census]]</f>
        <v>0.11955961885140355</v>
      </c>
      <c r="W31" s="6">
        <v>1.625</v>
      </c>
      <c r="X31" s="6">
        <v>5.8885869565217392</v>
      </c>
      <c r="Y31" s="6">
        <v>0</v>
      </c>
      <c r="Z31" s="6">
        <f>SUM(NonNurse[[#This Row],[Physical Therapist (PT) Hours]],NonNurse[[#This Row],[PT Assistant Hours]],NonNurse[[#This Row],[PT Aide Hours]])/NonNurse[[#This Row],[MDS Census]]</f>
        <v>0.17801957249549316</v>
      </c>
      <c r="AA31" s="6">
        <v>0</v>
      </c>
      <c r="AB31" s="6">
        <v>0</v>
      </c>
      <c r="AC31" s="6">
        <v>0</v>
      </c>
      <c r="AD31" s="6">
        <v>0</v>
      </c>
      <c r="AE31" s="6">
        <v>0</v>
      </c>
      <c r="AF31" s="6">
        <v>0</v>
      </c>
      <c r="AG31" s="6">
        <v>0</v>
      </c>
      <c r="AH31" s="1">
        <v>445251</v>
      </c>
      <c r="AI31">
        <v>4</v>
      </c>
    </row>
    <row r="32" spans="1:35" x14ac:dyDescent="0.25">
      <c r="A32" t="s">
        <v>352</v>
      </c>
      <c r="B32" t="s">
        <v>76</v>
      </c>
      <c r="C32" t="s">
        <v>461</v>
      </c>
      <c r="D32" t="s">
        <v>369</v>
      </c>
      <c r="E32" s="6">
        <v>55.315217391304351</v>
      </c>
      <c r="F32" s="6">
        <v>12.173913043478262</v>
      </c>
      <c r="G32" s="6">
        <v>0</v>
      </c>
      <c r="H32" s="6">
        <v>0</v>
      </c>
      <c r="I32" s="6">
        <v>0</v>
      </c>
      <c r="J32" s="6">
        <v>0</v>
      </c>
      <c r="K32" s="6">
        <v>0</v>
      </c>
      <c r="L32" s="6">
        <v>4.9266304347826084</v>
      </c>
      <c r="M32" s="6">
        <v>9.4565217391304355</v>
      </c>
      <c r="N32" s="6">
        <v>0</v>
      </c>
      <c r="O32" s="6">
        <f>SUM(NonNurse[[#This Row],[Qualified Social Work Staff Hours]],NonNurse[[#This Row],[Other Social Work Staff Hours]])/NonNurse[[#This Row],[MDS Census]]</f>
        <v>0.17095696600510907</v>
      </c>
      <c r="P32" s="6">
        <v>4.5733695652173916</v>
      </c>
      <c r="Q32" s="6">
        <v>0</v>
      </c>
      <c r="R32" s="6">
        <f>SUM(NonNurse[[#This Row],[Qualified Activities Professional Hours]],NonNurse[[#This Row],[Other Activities Professional Hours]])/NonNurse[[#This Row],[MDS Census]]</f>
        <v>8.2678325800746702E-2</v>
      </c>
      <c r="S32" s="6">
        <v>15.339673913043478</v>
      </c>
      <c r="T32" s="6">
        <v>14.994565217391305</v>
      </c>
      <c r="U32" s="6">
        <v>0</v>
      </c>
      <c r="V32" s="6">
        <f>SUM(NonNurse[[#This Row],[Occupational Therapist Hours]],NonNurse[[#This Row],[OT Assistant Hours]],NonNurse[[#This Row],[OT Aide Hours]])/NonNurse[[#This Row],[MDS Census]]</f>
        <v>0.54838868146983688</v>
      </c>
      <c r="W32" s="6">
        <v>13.896739130434783</v>
      </c>
      <c r="X32" s="6">
        <v>24.706521739130434</v>
      </c>
      <c r="Y32" s="6">
        <v>0</v>
      </c>
      <c r="Z32" s="6">
        <f>SUM(NonNurse[[#This Row],[Physical Therapist (PT) Hours]],NonNurse[[#This Row],[PT Assistant Hours]],NonNurse[[#This Row],[PT Aide Hours]])/NonNurse[[#This Row],[MDS Census]]</f>
        <v>0.69787777559441933</v>
      </c>
      <c r="AA32" s="6">
        <v>0</v>
      </c>
      <c r="AB32" s="6">
        <v>0</v>
      </c>
      <c r="AC32" s="6">
        <v>0</v>
      </c>
      <c r="AD32" s="6">
        <v>0</v>
      </c>
      <c r="AE32" s="6">
        <v>0</v>
      </c>
      <c r="AF32" s="6">
        <v>0</v>
      </c>
      <c r="AG32" s="6">
        <v>0</v>
      </c>
      <c r="AH32" s="1">
        <v>445187</v>
      </c>
      <c r="AI32">
        <v>4</v>
      </c>
    </row>
    <row r="33" spans="1:35" x14ac:dyDescent="0.25">
      <c r="A33" t="s">
        <v>352</v>
      </c>
      <c r="B33" t="s">
        <v>230</v>
      </c>
      <c r="C33" t="s">
        <v>597</v>
      </c>
      <c r="D33" t="s">
        <v>398</v>
      </c>
      <c r="E33" s="6">
        <v>43.108695652173914</v>
      </c>
      <c r="F33" s="6">
        <v>8.758152173913043</v>
      </c>
      <c r="G33" s="6">
        <v>0</v>
      </c>
      <c r="H33" s="6">
        <v>0</v>
      </c>
      <c r="I33" s="6">
        <v>0</v>
      </c>
      <c r="J33" s="6">
        <v>0</v>
      </c>
      <c r="K33" s="6">
        <v>0</v>
      </c>
      <c r="L33" s="6">
        <v>2.0326086956521738</v>
      </c>
      <c r="M33" s="6">
        <v>5.9701086956521738</v>
      </c>
      <c r="N33" s="6">
        <v>0</v>
      </c>
      <c r="O33" s="6">
        <f>SUM(NonNurse[[#This Row],[Qualified Social Work Staff Hours]],NonNurse[[#This Row],[Other Social Work Staff Hours]])/NonNurse[[#This Row],[MDS Census]]</f>
        <v>0.13848966212808875</v>
      </c>
      <c r="P33" s="6">
        <v>0.1875</v>
      </c>
      <c r="Q33" s="6">
        <v>0</v>
      </c>
      <c r="R33" s="6">
        <f>SUM(NonNurse[[#This Row],[Qualified Activities Professional Hours]],NonNurse[[#This Row],[Other Activities Professional Hours]])/NonNurse[[#This Row],[MDS Census]]</f>
        <v>4.3494704992435703E-3</v>
      </c>
      <c r="S33" s="6">
        <v>5.5978260869565215</v>
      </c>
      <c r="T33" s="6">
        <v>2.1195652173913042</v>
      </c>
      <c r="U33" s="6">
        <v>0</v>
      </c>
      <c r="V33" s="6">
        <f>SUM(NonNurse[[#This Row],[Occupational Therapist Hours]],NonNurse[[#This Row],[OT Assistant Hours]],NonNurse[[#This Row],[OT Aide Hours]])/NonNurse[[#This Row],[MDS Census]]</f>
        <v>0.17902168431669188</v>
      </c>
      <c r="W33" s="6">
        <v>1.4402173913043479</v>
      </c>
      <c r="X33" s="6">
        <v>4.6114130434782608</v>
      </c>
      <c r="Y33" s="6">
        <v>0</v>
      </c>
      <c r="Z33" s="6">
        <f>SUM(NonNurse[[#This Row],[Physical Therapist (PT) Hours]],NonNurse[[#This Row],[PT Assistant Hours]],NonNurse[[#This Row],[PT Aide Hours]])/NonNurse[[#This Row],[MDS Census]]</f>
        <v>0.14038073625819464</v>
      </c>
      <c r="AA33" s="6">
        <v>0</v>
      </c>
      <c r="AB33" s="6">
        <v>0</v>
      </c>
      <c r="AC33" s="6">
        <v>0</v>
      </c>
      <c r="AD33" s="6">
        <v>0</v>
      </c>
      <c r="AE33" s="6">
        <v>0</v>
      </c>
      <c r="AF33" s="6">
        <v>0</v>
      </c>
      <c r="AG33" s="6">
        <v>0</v>
      </c>
      <c r="AH33" s="1">
        <v>445449</v>
      </c>
      <c r="AI33">
        <v>4</v>
      </c>
    </row>
    <row r="34" spans="1:35" x14ac:dyDescent="0.25">
      <c r="A34" t="s">
        <v>352</v>
      </c>
      <c r="B34" t="s">
        <v>246</v>
      </c>
      <c r="C34" t="s">
        <v>604</v>
      </c>
      <c r="D34" t="s">
        <v>453</v>
      </c>
      <c r="E34" s="6">
        <v>76.717391304347828</v>
      </c>
      <c r="F34" s="6">
        <v>5.1304347826086953</v>
      </c>
      <c r="G34" s="6">
        <v>0</v>
      </c>
      <c r="H34" s="6">
        <v>0</v>
      </c>
      <c r="I34" s="6">
        <v>0</v>
      </c>
      <c r="J34" s="6">
        <v>0</v>
      </c>
      <c r="K34" s="6">
        <v>0</v>
      </c>
      <c r="L34" s="6">
        <v>4.4704347826086952</v>
      </c>
      <c r="M34" s="6">
        <v>4.9822826086956526</v>
      </c>
      <c r="N34" s="6">
        <v>0</v>
      </c>
      <c r="O34" s="6">
        <f>SUM(NonNurse[[#This Row],[Qualified Social Work Staff Hours]],NonNurse[[#This Row],[Other Social Work Staff Hours]])/NonNurse[[#This Row],[MDS Census]]</f>
        <v>6.4943326721450839E-2</v>
      </c>
      <c r="P34" s="6">
        <v>4.7018478260869561</v>
      </c>
      <c r="Q34" s="6">
        <v>3.9048913043478266</v>
      </c>
      <c r="R34" s="6">
        <f>SUM(NonNurse[[#This Row],[Qualified Activities Professional Hours]],NonNurse[[#This Row],[Other Activities Professional Hours]])/NonNurse[[#This Row],[MDS Census]]</f>
        <v>0.11218758855199773</v>
      </c>
      <c r="S34" s="6">
        <v>2.3965217391304345</v>
      </c>
      <c r="T34" s="6">
        <v>7.3784782608695636</v>
      </c>
      <c r="U34" s="6">
        <v>0</v>
      </c>
      <c r="V34" s="6">
        <f>SUM(NonNurse[[#This Row],[Occupational Therapist Hours]],NonNurse[[#This Row],[OT Assistant Hours]],NonNurse[[#This Row],[OT Aide Hours]])/NonNurse[[#This Row],[MDS Census]]</f>
        <v>0.12741569849815809</v>
      </c>
      <c r="W34" s="6">
        <v>2.5196739130434782</v>
      </c>
      <c r="X34" s="6">
        <v>5.2956521739130418</v>
      </c>
      <c r="Y34" s="6">
        <v>1.5434782608695652</v>
      </c>
      <c r="Z34" s="6">
        <f>SUM(NonNurse[[#This Row],[Physical Therapist (PT) Hours]],NonNurse[[#This Row],[PT Assistant Hours]],NonNurse[[#This Row],[PT Aide Hours]])/NonNurse[[#This Row],[MDS Census]]</f>
        <v>0.12199064890903936</v>
      </c>
      <c r="AA34" s="6">
        <v>0</v>
      </c>
      <c r="AB34" s="6">
        <v>0</v>
      </c>
      <c r="AC34" s="6">
        <v>0</v>
      </c>
      <c r="AD34" s="6">
        <v>0</v>
      </c>
      <c r="AE34" s="6">
        <v>0</v>
      </c>
      <c r="AF34" s="6">
        <v>0</v>
      </c>
      <c r="AG34" s="6">
        <v>0</v>
      </c>
      <c r="AH34" s="1">
        <v>445467</v>
      </c>
      <c r="AI34">
        <v>4</v>
      </c>
    </row>
    <row r="35" spans="1:35" x14ac:dyDescent="0.25">
      <c r="A35" t="s">
        <v>352</v>
      </c>
      <c r="B35" t="s">
        <v>46</v>
      </c>
      <c r="C35" t="s">
        <v>527</v>
      </c>
      <c r="D35" t="s">
        <v>374</v>
      </c>
      <c r="E35" s="6">
        <v>29.065217391304348</v>
      </c>
      <c r="F35" s="6">
        <v>5.1304347826086953</v>
      </c>
      <c r="G35" s="6">
        <v>0</v>
      </c>
      <c r="H35" s="6">
        <v>0</v>
      </c>
      <c r="I35" s="6">
        <v>0</v>
      </c>
      <c r="J35" s="6">
        <v>0</v>
      </c>
      <c r="K35" s="6">
        <v>0</v>
      </c>
      <c r="L35" s="6">
        <v>4.260108695652173</v>
      </c>
      <c r="M35" s="6">
        <v>0</v>
      </c>
      <c r="N35" s="6">
        <v>5.2173913043478262</v>
      </c>
      <c r="O35" s="6">
        <f>SUM(NonNurse[[#This Row],[Qualified Social Work Staff Hours]],NonNurse[[#This Row],[Other Social Work Staff Hours]])/NonNurse[[#This Row],[MDS Census]]</f>
        <v>0.17950635751682872</v>
      </c>
      <c r="P35" s="6">
        <v>2.8059782608695651</v>
      </c>
      <c r="Q35" s="6">
        <v>0</v>
      </c>
      <c r="R35" s="6">
        <f>SUM(NonNurse[[#This Row],[Qualified Activities Professional Hours]],NonNurse[[#This Row],[Other Activities Professional Hours]])/NonNurse[[#This Row],[MDS Census]]</f>
        <v>9.6540762902019447E-2</v>
      </c>
      <c r="S35" s="6">
        <v>3.273152173913044</v>
      </c>
      <c r="T35" s="6">
        <v>2.1340217391304348</v>
      </c>
      <c r="U35" s="6">
        <v>0</v>
      </c>
      <c r="V35" s="6">
        <f>SUM(NonNurse[[#This Row],[Occupational Therapist Hours]],NonNurse[[#This Row],[OT Assistant Hours]],NonNurse[[#This Row],[OT Aide Hours]])/NonNurse[[#This Row],[MDS Census]]</f>
        <v>0.18603590127150341</v>
      </c>
      <c r="W35" s="6">
        <v>2.4869565217391307</v>
      </c>
      <c r="X35" s="6">
        <v>3.5802173913043478</v>
      </c>
      <c r="Y35" s="6">
        <v>0</v>
      </c>
      <c r="Z35" s="6">
        <f>SUM(NonNurse[[#This Row],[Physical Therapist (PT) Hours]],NonNurse[[#This Row],[PT Assistant Hours]],NonNurse[[#This Row],[PT Aide Hours]])/NonNurse[[#This Row],[MDS Census]]</f>
        <v>0.20874345549738221</v>
      </c>
      <c r="AA35" s="6">
        <v>0</v>
      </c>
      <c r="AB35" s="6">
        <v>0</v>
      </c>
      <c r="AC35" s="6">
        <v>0</v>
      </c>
      <c r="AD35" s="6">
        <v>0</v>
      </c>
      <c r="AE35" s="6">
        <v>0</v>
      </c>
      <c r="AF35" s="6">
        <v>0</v>
      </c>
      <c r="AG35" s="6">
        <v>0</v>
      </c>
      <c r="AH35" s="1">
        <v>445133</v>
      </c>
      <c r="AI35">
        <v>4</v>
      </c>
    </row>
    <row r="36" spans="1:35" x14ac:dyDescent="0.25">
      <c r="A36" t="s">
        <v>352</v>
      </c>
      <c r="B36" t="s">
        <v>261</v>
      </c>
      <c r="C36" t="s">
        <v>527</v>
      </c>
      <c r="D36" t="s">
        <v>374</v>
      </c>
      <c r="E36" s="6">
        <v>151.15217391304347</v>
      </c>
      <c r="F36" s="6">
        <v>5.2173913043478262</v>
      </c>
      <c r="G36" s="6">
        <v>0.40217391304347827</v>
      </c>
      <c r="H36" s="6">
        <v>1.8559782608695652</v>
      </c>
      <c r="I36" s="6">
        <v>10.065217391304348</v>
      </c>
      <c r="J36" s="6">
        <v>0</v>
      </c>
      <c r="K36" s="6">
        <v>0</v>
      </c>
      <c r="L36" s="6">
        <v>15.568695652173913</v>
      </c>
      <c r="M36" s="6">
        <v>4.2608695652173916</v>
      </c>
      <c r="N36" s="6">
        <v>2.2300000000000004</v>
      </c>
      <c r="O36" s="6">
        <f>SUM(NonNurse[[#This Row],[Qualified Social Work Staff Hours]],NonNurse[[#This Row],[Other Social Work Staff Hours]])/NonNurse[[#This Row],[MDS Census]]</f>
        <v>4.294261469869122E-2</v>
      </c>
      <c r="P36" s="6">
        <v>4.6086956521739131</v>
      </c>
      <c r="Q36" s="6">
        <v>10.124565217391304</v>
      </c>
      <c r="R36" s="6">
        <f>SUM(NonNurse[[#This Row],[Qualified Activities Professional Hours]],NonNurse[[#This Row],[Other Activities Professional Hours]])/NonNurse[[#This Row],[MDS Census]]</f>
        <v>9.7473033223069189E-2</v>
      </c>
      <c r="S36" s="6">
        <v>16.651413043478268</v>
      </c>
      <c r="T36" s="6">
        <v>17.975869565217391</v>
      </c>
      <c r="U36" s="6">
        <v>0</v>
      </c>
      <c r="V36" s="6">
        <f>SUM(NonNurse[[#This Row],[Occupational Therapist Hours]],NonNurse[[#This Row],[OT Assistant Hours]],NonNurse[[#This Row],[OT Aide Hours]])/NonNurse[[#This Row],[MDS Census]]</f>
        <v>0.22908888249676404</v>
      </c>
      <c r="W36" s="6">
        <v>14.751521739130435</v>
      </c>
      <c r="X36" s="6">
        <v>14.115434782608704</v>
      </c>
      <c r="Y36" s="6">
        <v>4.7717391304347823</v>
      </c>
      <c r="Z36" s="6">
        <f>SUM(NonNurse[[#This Row],[Physical Therapist (PT) Hours]],NonNurse[[#This Row],[PT Assistant Hours]],NonNurse[[#This Row],[PT Aide Hours]])/NonNurse[[#This Row],[MDS Census]]</f>
        <v>0.22254854019847556</v>
      </c>
      <c r="AA36" s="6">
        <v>0</v>
      </c>
      <c r="AB36" s="6">
        <v>0</v>
      </c>
      <c r="AC36" s="6">
        <v>0</v>
      </c>
      <c r="AD36" s="6">
        <v>72.059565217391281</v>
      </c>
      <c r="AE36" s="6">
        <v>0</v>
      </c>
      <c r="AF36" s="6">
        <v>0</v>
      </c>
      <c r="AG36" s="6">
        <v>0</v>
      </c>
      <c r="AH36" s="1">
        <v>445485</v>
      </c>
      <c r="AI36">
        <v>4</v>
      </c>
    </row>
    <row r="37" spans="1:35" x14ac:dyDescent="0.25">
      <c r="A37" t="s">
        <v>352</v>
      </c>
      <c r="B37" t="s">
        <v>235</v>
      </c>
      <c r="C37" t="s">
        <v>467</v>
      </c>
      <c r="D37" t="s">
        <v>364</v>
      </c>
      <c r="E37" s="6">
        <v>89.282608695652172</v>
      </c>
      <c r="F37" s="6">
        <v>10.505434782608695</v>
      </c>
      <c r="G37" s="6">
        <v>0</v>
      </c>
      <c r="H37" s="6">
        <v>0</v>
      </c>
      <c r="I37" s="6">
        <v>3.7391304347826089</v>
      </c>
      <c r="J37" s="6">
        <v>0</v>
      </c>
      <c r="K37" s="6">
        <v>0</v>
      </c>
      <c r="L37" s="6">
        <v>4.1358695652173916</v>
      </c>
      <c r="M37" s="6">
        <v>5.4130434782608692</v>
      </c>
      <c r="N37" s="6">
        <v>5.2092391304347823</v>
      </c>
      <c r="O37" s="6">
        <f>SUM(NonNurse[[#This Row],[Qualified Social Work Staff Hours]],NonNurse[[#This Row],[Other Social Work Staff Hours]])/NonNurse[[#This Row],[MDS Census]]</f>
        <v>0.11897370343316289</v>
      </c>
      <c r="P37" s="6">
        <v>4.4836956521739131</v>
      </c>
      <c r="Q37" s="6">
        <v>0</v>
      </c>
      <c r="R37" s="6">
        <f>SUM(NonNurse[[#This Row],[Qualified Activities Professional Hours]],NonNurse[[#This Row],[Other Activities Professional Hours]])/NonNurse[[#This Row],[MDS Census]]</f>
        <v>5.02191380569759E-2</v>
      </c>
      <c r="S37" s="6">
        <v>5.1440217391304346</v>
      </c>
      <c r="T37" s="6">
        <v>5.5842391304347823</v>
      </c>
      <c r="U37" s="6">
        <v>0</v>
      </c>
      <c r="V37" s="6">
        <f>SUM(NonNurse[[#This Row],[Occupational Therapist Hours]],NonNurse[[#This Row],[OT Assistant Hours]],NonNurse[[#This Row],[OT Aide Hours]])/NonNurse[[#This Row],[MDS Census]]</f>
        <v>0.12016070124178233</v>
      </c>
      <c r="W37" s="6">
        <v>3.7201086956521738</v>
      </c>
      <c r="X37" s="6">
        <v>10.369565217391305</v>
      </c>
      <c r="Y37" s="6">
        <v>0</v>
      </c>
      <c r="Z37" s="6">
        <f>SUM(NonNurse[[#This Row],[Physical Therapist (PT) Hours]],NonNurse[[#This Row],[PT Assistant Hours]],NonNurse[[#This Row],[PT Aide Hours]])/NonNurse[[#This Row],[MDS Census]]</f>
        <v>0.15780983686389091</v>
      </c>
      <c r="AA37" s="6">
        <v>0</v>
      </c>
      <c r="AB37" s="6">
        <v>0</v>
      </c>
      <c r="AC37" s="6">
        <v>0</v>
      </c>
      <c r="AD37" s="6">
        <v>0</v>
      </c>
      <c r="AE37" s="6">
        <v>0</v>
      </c>
      <c r="AF37" s="6">
        <v>0</v>
      </c>
      <c r="AG37" s="6">
        <v>0</v>
      </c>
      <c r="AH37" s="1">
        <v>445455</v>
      </c>
      <c r="AI37">
        <v>4</v>
      </c>
    </row>
    <row r="38" spans="1:35" x14ac:dyDescent="0.25">
      <c r="A38" t="s">
        <v>352</v>
      </c>
      <c r="B38" t="s">
        <v>257</v>
      </c>
      <c r="C38" t="s">
        <v>555</v>
      </c>
      <c r="D38" t="s">
        <v>409</v>
      </c>
      <c r="E38" s="6">
        <v>36.728260869565219</v>
      </c>
      <c r="F38" s="6">
        <v>0</v>
      </c>
      <c r="G38" s="6">
        <v>0.32608695652173914</v>
      </c>
      <c r="H38" s="6">
        <v>0.48663043478260865</v>
      </c>
      <c r="I38" s="6">
        <v>3.4782608695652173</v>
      </c>
      <c r="J38" s="6">
        <v>0</v>
      </c>
      <c r="K38" s="6">
        <v>0</v>
      </c>
      <c r="L38" s="6">
        <v>2.9891304347826088E-2</v>
      </c>
      <c r="M38" s="6">
        <v>3.652173913043478</v>
      </c>
      <c r="N38" s="6">
        <v>0</v>
      </c>
      <c r="O38" s="6">
        <f>SUM(NonNurse[[#This Row],[Qualified Social Work Staff Hours]],NonNurse[[#This Row],[Other Social Work Staff Hours]])/NonNurse[[#This Row],[MDS Census]]</f>
        <v>9.9437703462562879E-2</v>
      </c>
      <c r="P38" s="6">
        <v>0</v>
      </c>
      <c r="Q38" s="6">
        <v>0</v>
      </c>
      <c r="R38" s="6">
        <f>SUM(NonNurse[[#This Row],[Qualified Activities Professional Hours]],NonNurse[[#This Row],[Other Activities Professional Hours]])/NonNurse[[#This Row],[MDS Census]]</f>
        <v>0</v>
      </c>
      <c r="S38" s="6">
        <v>4.0815217391304346</v>
      </c>
      <c r="T38" s="6">
        <v>8.2608695652173907</v>
      </c>
      <c r="U38" s="6">
        <v>0</v>
      </c>
      <c r="V38" s="6">
        <f>SUM(NonNurse[[#This Row],[Occupational Therapist Hours]],NonNurse[[#This Row],[OT Assistant Hours]],NonNurse[[#This Row],[OT Aide Hours]])/NonNurse[[#This Row],[MDS Census]]</f>
        <v>0.33604616750517902</v>
      </c>
      <c r="W38" s="6">
        <v>4.4103260869565215</v>
      </c>
      <c r="X38" s="6">
        <v>10.119565217391305</v>
      </c>
      <c r="Y38" s="6">
        <v>0</v>
      </c>
      <c r="Z38" s="6">
        <f>SUM(NonNurse[[#This Row],[Physical Therapist (PT) Hours]],NonNurse[[#This Row],[PT Assistant Hours]],NonNurse[[#This Row],[PT Aide Hours]])/NonNurse[[#This Row],[MDS Census]]</f>
        <v>0.39560520864160992</v>
      </c>
      <c r="AA38" s="6">
        <v>0</v>
      </c>
      <c r="AB38" s="6">
        <v>0</v>
      </c>
      <c r="AC38" s="6">
        <v>0</v>
      </c>
      <c r="AD38" s="6">
        <v>0</v>
      </c>
      <c r="AE38" s="6">
        <v>0</v>
      </c>
      <c r="AF38" s="6">
        <v>0</v>
      </c>
      <c r="AG38" s="6">
        <v>0</v>
      </c>
      <c r="AH38" s="1">
        <v>445481</v>
      </c>
      <c r="AI38">
        <v>4</v>
      </c>
    </row>
    <row r="39" spans="1:35" x14ac:dyDescent="0.25">
      <c r="A39" t="s">
        <v>352</v>
      </c>
      <c r="B39" t="s">
        <v>12</v>
      </c>
      <c r="C39" t="s">
        <v>6</v>
      </c>
      <c r="D39" t="s">
        <v>379</v>
      </c>
      <c r="E39" s="6">
        <v>107.8804347826087</v>
      </c>
      <c r="F39" s="6">
        <v>5.6521739130434785</v>
      </c>
      <c r="G39" s="6">
        <v>1.4673913043478262</v>
      </c>
      <c r="H39" s="6">
        <v>0.77717391304347827</v>
      </c>
      <c r="I39" s="6">
        <v>5.7391304347826084</v>
      </c>
      <c r="J39" s="6">
        <v>0</v>
      </c>
      <c r="K39" s="6">
        <v>0</v>
      </c>
      <c r="L39" s="6">
        <v>4.3505434782608692</v>
      </c>
      <c r="M39" s="6">
        <v>9.0788043478260878</v>
      </c>
      <c r="N39" s="6">
        <v>0</v>
      </c>
      <c r="O39" s="6">
        <f>SUM(NonNurse[[#This Row],[Qualified Social Work Staff Hours]],NonNurse[[#This Row],[Other Social Work Staff Hours]])/NonNurse[[#This Row],[MDS Census]]</f>
        <v>8.4156171284634762E-2</v>
      </c>
      <c r="P39" s="6">
        <v>8.9755434782608692</v>
      </c>
      <c r="Q39" s="6">
        <v>0</v>
      </c>
      <c r="R39" s="6">
        <f>SUM(NonNurse[[#This Row],[Qualified Activities Professional Hours]],NonNurse[[#This Row],[Other Activities Professional Hours]])/NonNurse[[#This Row],[MDS Census]]</f>
        <v>8.3198992443324932E-2</v>
      </c>
      <c r="S39" s="6">
        <v>4.3423913043478262</v>
      </c>
      <c r="T39" s="6">
        <v>6.8532608695652177</v>
      </c>
      <c r="U39" s="6">
        <v>0</v>
      </c>
      <c r="V39" s="6">
        <f>SUM(NonNurse[[#This Row],[Occupational Therapist Hours]],NonNurse[[#This Row],[OT Assistant Hours]],NonNurse[[#This Row],[OT Aide Hours]])/NonNurse[[#This Row],[MDS Census]]</f>
        <v>0.10377833753148613</v>
      </c>
      <c r="W39" s="6">
        <v>7.7173913043478262</v>
      </c>
      <c r="X39" s="6">
        <v>7.2798913043478262</v>
      </c>
      <c r="Y39" s="6">
        <v>0</v>
      </c>
      <c r="Z39" s="6">
        <f>SUM(NonNurse[[#This Row],[Physical Therapist (PT) Hours]],NonNurse[[#This Row],[PT Assistant Hours]],NonNurse[[#This Row],[PT Aide Hours]])/NonNurse[[#This Row],[MDS Census]]</f>
        <v>0.1390176322418136</v>
      </c>
      <c r="AA39" s="6">
        <v>0</v>
      </c>
      <c r="AB39" s="6">
        <v>0</v>
      </c>
      <c r="AC39" s="6">
        <v>0</v>
      </c>
      <c r="AD39" s="6">
        <v>0</v>
      </c>
      <c r="AE39" s="6">
        <v>0</v>
      </c>
      <c r="AF39" s="6">
        <v>0</v>
      </c>
      <c r="AG39" s="6">
        <v>0</v>
      </c>
      <c r="AH39" s="1">
        <v>445017</v>
      </c>
      <c r="AI39">
        <v>4</v>
      </c>
    </row>
    <row r="40" spans="1:35" x14ac:dyDescent="0.25">
      <c r="A40" t="s">
        <v>352</v>
      </c>
      <c r="B40" t="s">
        <v>37</v>
      </c>
      <c r="C40" t="s">
        <v>550</v>
      </c>
      <c r="D40" t="s">
        <v>396</v>
      </c>
      <c r="E40" s="6">
        <v>82.887323943661968</v>
      </c>
      <c r="F40" s="6">
        <v>4.957746478873239</v>
      </c>
      <c r="G40" s="6">
        <v>0</v>
      </c>
      <c r="H40" s="6">
        <v>0</v>
      </c>
      <c r="I40" s="6">
        <v>0</v>
      </c>
      <c r="J40" s="6">
        <v>0</v>
      </c>
      <c r="K40" s="6">
        <v>0</v>
      </c>
      <c r="L40" s="6">
        <v>3.0345070422535216</v>
      </c>
      <c r="M40" s="6">
        <v>4.845070422535211</v>
      </c>
      <c r="N40" s="6">
        <v>7.7511267605633796</v>
      </c>
      <c r="O40" s="6">
        <f>SUM(NonNurse[[#This Row],[Qualified Social Work Staff Hours]],NonNurse[[#This Row],[Other Social Work Staff Hours]])/NonNurse[[#This Row],[MDS Census]]</f>
        <v>0.15196771452846219</v>
      </c>
      <c r="P40" s="6">
        <v>0</v>
      </c>
      <c r="Q40" s="6">
        <v>13.482676056338025</v>
      </c>
      <c r="R40" s="6">
        <f>SUM(NonNurse[[#This Row],[Qualified Activities Professional Hours]],NonNurse[[#This Row],[Other Activities Professional Hours]])/NonNurse[[#This Row],[MDS Census]]</f>
        <v>0.16266270178419709</v>
      </c>
      <c r="S40" s="6">
        <v>3.8463380281690145</v>
      </c>
      <c r="T40" s="6">
        <v>3.7898591549295779</v>
      </c>
      <c r="U40" s="6">
        <v>0</v>
      </c>
      <c r="V40" s="6">
        <f>SUM(NonNurse[[#This Row],[Occupational Therapist Hours]],NonNurse[[#This Row],[OT Assistant Hours]],NonNurse[[#This Row],[OT Aide Hours]])/NonNurse[[#This Row],[MDS Census]]</f>
        <v>9.2127442650807148E-2</v>
      </c>
      <c r="W40" s="6">
        <v>4.2970422535211252</v>
      </c>
      <c r="X40" s="6">
        <v>8.6570422535211282</v>
      </c>
      <c r="Y40" s="6">
        <v>1.7746478873239437</v>
      </c>
      <c r="Z40" s="6">
        <f>SUM(NonNurse[[#This Row],[Physical Therapist (PT) Hours]],NonNurse[[#This Row],[PT Assistant Hours]],NonNurse[[#This Row],[PT Aide Hours]])/NonNurse[[#This Row],[MDS Census]]</f>
        <v>0.17769583687340698</v>
      </c>
      <c r="AA40" s="6">
        <v>0</v>
      </c>
      <c r="AB40" s="6">
        <v>0</v>
      </c>
      <c r="AC40" s="6">
        <v>0</v>
      </c>
      <c r="AD40" s="6">
        <v>0</v>
      </c>
      <c r="AE40" s="6">
        <v>0</v>
      </c>
      <c r="AF40" s="6">
        <v>0</v>
      </c>
      <c r="AG40" s="6">
        <v>0</v>
      </c>
      <c r="AH40" s="1">
        <v>445123</v>
      </c>
      <c r="AI40">
        <v>4</v>
      </c>
    </row>
    <row r="41" spans="1:35" x14ac:dyDescent="0.25">
      <c r="A41" t="s">
        <v>352</v>
      </c>
      <c r="B41" t="s">
        <v>266</v>
      </c>
      <c r="C41" t="s">
        <v>506</v>
      </c>
      <c r="D41" t="s">
        <v>374</v>
      </c>
      <c r="E41" s="6">
        <v>82.413043478260875</v>
      </c>
      <c r="F41" s="6">
        <v>10.521739130434783</v>
      </c>
      <c r="G41" s="6">
        <v>0.11956521739130435</v>
      </c>
      <c r="H41" s="6">
        <v>0</v>
      </c>
      <c r="I41" s="6">
        <v>0.55434782608695654</v>
      </c>
      <c r="J41" s="6">
        <v>0</v>
      </c>
      <c r="K41" s="6">
        <v>0</v>
      </c>
      <c r="L41" s="6">
        <v>5.875</v>
      </c>
      <c r="M41" s="6">
        <v>1.5951086956521738</v>
      </c>
      <c r="N41" s="6">
        <v>8.320652173913043</v>
      </c>
      <c r="O41" s="6">
        <f>SUM(NonNurse[[#This Row],[Qualified Social Work Staff Hours]],NonNurse[[#This Row],[Other Social Work Staff Hours]])/NonNurse[[#This Row],[MDS Census]]</f>
        <v>0.120317858084938</v>
      </c>
      <c r="P41" s="6">
        <v>5.3913043478260869</v>
      </c>
      <c r="Q41" s="6">
        <v>2.3586956521739131</v>
      </c>
      <c r="R41" s="6">
        <f>SUM(NonNurse[[#This Row],[Qualified Activities Professional Hours]],NonNurse[[#This Row],[Other Activities Professional Hours]])/NonNurse[[#This Row],[MDS Census]]</f>
        <v>9.4038512265892896E-2</v>
      </c>
      <c r="S41" s="6">
        <v>16.317934782608695</v>
      </c>
      <c r="T41" s="6">
        <v>10.021739130434783</v>
      </c>
      <c r="U41" s="6">
        <v>0</v>
      </c>
      <c r="V41" s="6">
        <f>SUM(NonNurse[[#This Row],[Occupational Therapist Hours]],NonNurse[[#This Row],[OT Assistant Hours]],NonNurse[[#This Row],[OT Aide Hours]])/NonNurse[[#This Row],[MDS Census]]</f>
        <v>0.31960564494856236</v>
      </c>
      <c r="W41" s="6">
        <v>9.2081521739130441</v>
      </c>
      <c r="X41" s="6">
        <v>20.232826086956521</v>
      </c>
      <c r="Y41" s="6">
        <v>0</v>
      </c>
      <c r="Z41" s="6">
        <f>SUM(NonNurse[[#This Row],[Physical Therapist (PT) Hours]],NonNurse[[#This Row],[PT Assistant Hours]],NonNurse[[#This Row],[PT Aide Hours]])/NonNurse[[#This Row],[MDS Census]]</f>
        <v>0.35723687681350563</v>
      </c>
      <c r="AA41" s="6">
        <v>0</v>
      </c>
      <c r="AB41" s="6">
        <v>0</v>
      </c>
      <c r="AC41" s="6">
        <v>0</v>
      </c>
      <c r="AD41" s="6">
        <v>0</v>
      </c>
      <c r="AE41" s="6">
        <v>0</v>
      </c>
      <c r="AF41" s="6">
        <v>0</v>
      </c>
      <c r="AG41" s="6">
        <v>0.57608695652173914</v>
      </c>
      <c r="AH41" s="1">
        <v>445490</v>
      </c>
      <c r="AI41">
        <v>4</v>
      </c>
    </row>
    <row r="42" spans="1:35" x14ac:dyDescent="0.25">
      <c r="A42" t="s">
        <v>352</v>
      </c>
      <c r="B42" t="s">
        <v>164</v>
      </c>
      <c r="C42" t="s">
        <v>501</v>
      </c>
      <c r="D42" t="s">
        <v>410</v>
      </c>
      <c r="E42" s="6">
        <v>45.097826086956523</v>
      </c>
      <c r="F42" s="6">
        <v>5.1304347826086953</v>
      </c>
      <c r="G42" s="6">
        <v>0.13043478260869565</v>
      </c>
      <c r="H42" s="6">
        <v>0</v>
      </c>
      <c r="I42" s="6">
        <v>0</v>
      </c>
      <c r="J42" s="6">
        <v>0</v>
      </c>
      <c r="K42" s="6">
        <v>1.9456521739130435</v>
      </c>
      <c r="L42" s="6">
        <v>1.0126086956521738</v>
      </c>
      <c r="M42" s="6">
        <v>0</v>
      </c>
      <c r="N42" s="6">
        <v>0</v>
      </c>
      <c r="O42" s="6">
        <f>SUM(NonNurse[[#This Row],[Qualified Social Work Staff Hours]],NonNurse[[#This Row],[Other Social Work Staff Hours]])/NonNurse[[#This Row],[MDS Census]]</f>
        <v>0</v>
      </c>
      <c r="P42" s="6">
        <v>6.0360869565217437</v>
      </c>
      <c r="Q42" s="6">
        <v>0</v>
      </c>
      <c r="R42" s="6">
        <f>SUM(NonNurse[[#This Row],[Qualified Activities Professional Hours]],NonNurse[[#This Row],[Other Activities Professional Hours]])/NonNurse[[#This Row],[MDS Census]]</f>
        <v>0.13384429983128474</v>
      </c>
      <c r="S42" s="6">
        <v>4.2608695652173916</v>
      </c>
      <c r="T42" s="6">
        <v>2.2175000000000002</v>
      </c>
      <c r="U42" s="6">
        <v>0</v>
      </c>
      <c r="V42" s="6">
        <f>SUM(NonNurse[[#This Row],[Occupational Therapist Hours]],NonNurse[[#This Row],[OT Assistant Hours]],NonNurse[[#This Row],[OT Aide Hours]])/NonNurse[[#This Row],[MDS Census]]</f>
        <v>0.14365148228488794</v>
      </c>
      <c r="W42" s="6">
        <v>1.0242391304347827</v>
      </c>
      <c r="X42" s="6">
        <v>1.1532608695652171</v>
      </c>
      <c r="Y42" s="6">
        <v>0</v>
      </c>
      <c r="Z42" s="6">
        <f>SUM(NonNurse[[#This Row],[Physical Therapist (PT) Hours]],NonNurse[[#This Row],[PT Assistant Hours]],NonNurse[[#This Row],[PT Aide Hours]])/NonNurse[[#This Row],[MDS Census]]</f>
        <v>4.8283923837069163E-2</v>
      </c>
      <c r="AA42" s="6">
        <v>0</v>
      </c>
      <c r="AB42" s="6">
        <v>0</v>
      </c>
      <c r="AC42" s="6">
        <v>0</v>
      </c>
      <c r="AD42" s="6">
        <v>0</v>
      </c>
      <c r="AE42" s="6">
        <v>0</v>
      </c>
      <c r="AF42" s="6">
        <v>0</v>
      </c>
      <c r="AG42" s="6">
        <v>0</v>
      </c>
      <c r="AH42" s="1">
        <v>445339</v>
      </c>
      <c r="AI42">
        <v>4</v>
      </c>
    </row>
    <row r="43" spans="1:35" x14ac:dyDescent="0.25">
      <c r="A43" t="s">
        <v>352</v>
      </c>
      <c r="B43" t="s">
        <v>197</v>
      </c>
      <c r="C43" t="s">
        <v>467</v>
      </c>
      <c r="D43" t="s">
        <v>364</v>
      </c>
      <c r="E43" s="6">
        <v>96.739130434782609</v>
      </c>
      <c r="F43" s="6">
        <v>5.0434782608695654</v>
      </c>
      <c r="G43" s="6">
        <v>0.99456521739130432</v>
      </c>
      <c r="H43" s="6">
        <v>0.39945652173913043</v>
      </c>
      <c r="I43" s="6">
        <v>3.3260869565217392</v>
      </c>
      <c r="J43" s="6">
        <v>0</v>
      </c>
      <c r="K43" s="6">
        <v>0</v>
      </c>
      <c r="L43" s="6">
        <v>3.329456521739131</v>
      </c>
      <c r="M43" s="6">
        <v>5.3913043478260869</v>
      </c>
      <c r="N43" s="6">
        <v>0</v>
      </c>
      <c r="O43" s="6">
        <f>SUM(NonNurse[[#This Row],[Qualified Social Work Staff Hours]],NonNurse[[#This Row],[Other Social Work Staff Hours]])/NonNurse[[#This Row],[MDS Census]]</f>
        <v>5.5730337078651687E-2</v>
      </c>
      <c r="P43" s="6">
        <v>5.4782608695652177</v>
      </c>
      <c r="Q43" s="6">
        <v>13.080652173913037</v>
      </c>
      <c r="R43" s="6">
        <f>SUM(NonNurse[[#This Row],[Qualified Activities Professional Hours]],NonNurse[[#This Row],[Other Activities Professional Hours]])/NonNurse[[#This Row],[MDS Census]]</f>
        <v>0.19184494382022466</v>
      </c>
      <c r="S43" s="6">
        <v>6.3671739130434757</v>
      </c>
      <c r="T43" s="6">
        <v>4.4702173913043479</v>
      </c>
      <c r="U43" s="6">
        <v>0</v>
      </c>
      <c r="V43" s="6">
        <f>SUM(NonNurse[[#This Row],[Occupational Therapist Hours]],NonNurse[[#This Row],[OT Assistant Hours]],NonNurse[[#This Row],[OT Aide Hours]])/NonNurse[[#This Row],[MDS Census]]</f>
        <v>0.11202696629213481</v>
      </c>
      <c r="W43" s="6">
        <v>5.56336956521739</v>
      </c>
      <c r="X43" s="6">
        <v>4.3053260869565211</v>
      </c>
      <c r="Y43" s="6">
        <v>0</v>
      </c>
      <c r="Z43" s="6">
        <f>SUM(NonNurse[[#This Row],[Physical Therapist (PT) Hours]],NonNurse[[#This Row],[PT Assistant Hours]],NonNurse[[#This Row],[PT Aide Hours]])/NonNurse[[#This Row],[MDS Census]]</f>
        <v>0.10201348314606741</v>
      </c>
      <c r="AA43" s="6">
        <v>0</v>
      </c>
      <c r="AB43" s="6">
        <v>0</v>
      </c>
      <c r="AC43" s="6">
        <v>0</v>
      </c>
      <c r="AD43" s="6">
        <v>29.437282608695668</v>
      </c>
      <c r="AE43" s="6">
        <v>0</v>
      </c>
      <c r="AF43" s="6">
        <v>0</v>
      </c>
      <c r="AG43" s="6">
        <v>0</v>
      </c>
      <c r="AH43" s="1">
        <v>445402</v>
      </c>
      <c r="AI43">
        <v>4</v>
      </c>
    </row>
    <row r="44" spans="1:35" x14ac:dyDescent="0.25">
      <c r="A44" t="s">
        <v>352</v>
      </c>
      <c r="B44" t="s">
        <v>138</v>
      </c>
      <c r="C44" t="s">
        <v>572</v>
      </c>
      <c r="D44" t="s">
        <v>416</v>
      </c>
      <c r="E44" s="6">
        <v>98.565217391304344</v>
      </c>
      <c r="F44" s="6">
        <v>5.7391304347826084</v>
      </c>
      <c r="G44" s="6">
        <v>6.5217391304347824E-2</v>
      </c>
      <c r="H44" s="6">
        <v>0.39130434782608697</v>
      </c>
      <c r="I44" s="6">
        <v>0.55434782608695654</v>
      </c>
      <c r="J44" s="6">
        <v>0</v>
      </c>
      <c r="K44" s="6">
        <v>0</v>
      </c>
      <c r="L44" s="6">
        <v>0</v>
      </c>
      <c r="M44" s="6">
        <v>0</v>
      </c>
      <c r="N44" s="6">
        <v>5.7391304347826084</v>
      </c>
      <c r="O44" s="6">
        <f>SUM(NonNurse[[#This Row],[Qualified Social Work Staff Hours]],NonNurse[[#This Row],[Other Social Work Staff Hours]])/NonNurse[[#This Row],[MDS Census]]</f>
        <v>5.8226731363034849E-2</v>
      </c>
      <c r="P44" s="6">
        <v>0</v>
      </c>
      <c r="Q44" s="6">
        <v>16.638804347826085</v>
      </c>
      <c r="R44" s="6">
        <f>SUM(NonNurse[[#This Row],[Qualified Activities Professional Hours]],NonNurse[[#This Row],[Other Activities Professional Hours]])/NonNurse[[#This Row],[MDS Census]]</f>
        <v>0.16881010145566827</v>
      </c>
      <c r="S44" s="6">
        <v>4.2295652173913041</v>
      </c>
      <c r="T44" s="6">
        <v>9.2105434782608704</v>
      </c>
      <c r="U44" s="6">
        <v>0</v>
      </c>
      <c r="V44" s="6">
        <f>SUM(NonNurse[[#This Row],[Occupational Therapist Hours]],NonNurse[[#This Row],[OT Assistant Hours]],NonNurse[[#This Row],[OT Aide Hours]])/NonNurse[[#This Row],[MDS Census]]</f>
        <v>0.13635752095280107</v>
      </c>
      <c r="W44" s="6">
        <v>0</v>
      </c>
      <c r="X44" s="6">
        <v>8.7673913043478269</v>
      </c>
      <c r="Y44" s="6">
        <v>0</v>
      </c>
      <c r="Z44" s="6">
        <f>SUM(NonNurse[[#This Row],[Physical Therapist (PT) Hours]],NonNurse[[#This Row],[PT Assistant Hours]],NonNurse[[#This Row],[PT Aide Hours]])/NonNurse[[#This Row],[MDS Census]]</f>
        <v>8.895015438906044E-2</v>
      </c>
      <c r="AA44" s="6">
        <v>0</v>
      </c>
      <c r="AB44" s="6">
        <v>0</v>
      </c>
      <c r="AC44" s="6">
        <v>0</v>
      </c>
      <c r="AD44" s="6">
        <v>0</v>
      </c>
      <c r="AE44" s="6">
        <v>0</v>
      </c>
      <c r="AF44" s="6">
        <v>0</v>
      </c>
      <c r="AG44" s="6">
        <v>0</v>
      </c>
      <c r="AH44" s="1">
        <v>445292</v>
      </c>
      <c r="AI44">
        <v>4</v>
      </c>
    </row>
    <row r="45" spans="1:35" x14ac:dyDescent="0.25">
      <c r="A45" t="s">
        <v>352</v>
      </c>
      <c r="B45" t="s">
        <v>243</v>
      </c>
      <c r="C45" t="s">
        <v>603</v>
      </c>
      <c r="D45" t="s">
        <v>453</v>
      </c>
      <c r="E45" s="6">
        <v>90.086956521739125</v>
      </c>
      <c r="F45" s="6">
        <v>5.3478260869565215</v>
      </c>
      <c r="G45" s="6">
        <v>0</v>
      </c>
      <c r="H45" s="6">
        <v>0</v>
      </c>
      <c r="I45" s="6">
        <v>0</v>
      </c>
      <c r="J45" s="6">
        <v>0</v>
      </c>
      <c r="K45" s="6">
        <v>0</v>
      </c>
      <c r="L45" s="6">
        <v>8.7006521739130402</v>
      </c>
      <c r="M45" s="6">
        <v>3.4634782608695649</v>
      </c>
      <c r="N45" s="6">
        <v>0</v>
      </c>
      <c r="O45" s="6">
        <f>SUM(NonNurse[[#This Row],[Qualified Social Work Staff Hours]],NonNurse[[#This Row],[Other Social Work Staff Hours]])/NonNurse[[#This Row],[MDS Census]]</f>
        <v>3.8445945945945942E-2</v>
      </c>
      <c r="P45" s="6">
        <v>8.6193478260869583</v>
      </c>
      <c r="Q45" s="6">
        <v>9.4921739130434766</v>
      </c>
      <c r="R45" s="6">
        <f>SUM(NonNurse[[#This Row],[Qualified Activities Professional Hours]],NonNurse[[#This Row],[Other Activities Professional Hours]])/NonNurse[[#This Row],[MDS Census]]</f>
        <v>0.20104488416988417</v>
      </c>
      <c r="S45" s="6">
        <v>2.3394565217391308</v>
      </c>
      <c r="T45" s="6">
        <v>6.1791304347826088</v>
      </c>
      <c r="U45" s="6">
        <v>0</v>
      </c>
      <c r="V45" s="6">
        <f>SUM(NonNurse[[#This Row],[Occupational Therapist Hours]],NonNurse[[#This Row],[OT Assistant Hours]],NonNurse[[#This Row],[OT Aide Hours]])/NonNurse[[#This Row],[MDS Census]]</f>
        <v>9.4559604247104259E-2</v>
      </c>
      <c r="W45" s="6">
        <v>2.202934782608696</v>
      </c>
      <c r="X45" s="6">
        <v>9.3993478260869576</v>
      </c>
      <c r="Y45" s="6">
        <v>0.16304347826086957</v>
      </c>
      <c r="Z45" s="6">
        <f>SUM(NonNurse[[#This Row],[Physical Therapist (PT) Hours]],NonNurse[[#This Row],[PT Assistant Hours]],NonNurse[[#This Row],[PT Aide Hours]])/NonNurse[[#This Row],[MDS Census]]</f>
        <v>0.13059966216216218</v>
      </c>
      <c r="AA45" s="6">
        <v>0</v>
      </c>
      <c r="AB45" s="6">
        <v>0</v>
      </c>
      <c r="AC45" s="6">
        <v>0</v>
      </c>
      <c r="AD45" s="6">
        <v>0</v>
      </c>
      <c r="AE45" s="6">
        <v>0</v>
      </c>
      <c r="AF45" s="6">
        <v>0</v>
      </c>
      <c r="AG45" s="6">
        <v>0</v>
      </c>
      <c r="AH45" s="1">
        <v>445463</v>
      </c>
      <c r="AI45">
        <v>4</v>
      </c>
    </row>
    <row r="46" spans="1:35" x14ac:dyDescent="0.25">
      <c r="A46" t="s">
        <v>352</v>
      </c>
      <c r="B46" t="s">
        <v>62</v>
      </c>
      <c r="C46" t="s">
        <v>468</v>
      </c>
      <c r="D46" t="s">
        <v>423</v>
      </c>
      <c r="E46" s="6">
        <v>165.36956521739131</v>
      </c>
      <c r="F46" s="6">
        <v>6.4402173913043477</v>
      </c>
      <c r="G46" s="6">
        <v>9.7826086956521743E-2</v>
      </c>
      <c r="H46" s="6">
        <v>0</v>
      </c>
      <c r="I46" s="6">
        <v>3.7826086956521738</v>
      </c>
      <c r="J46" s="6">
        <v>0</v>
      </c>
      <c r="K46" s="6">
        <v>0</v>
      </c>
      <c r="L46" s="6">
        <v>13.110652173913044</v>
      </c>
      <c r="M46" s="6">
        <v>9.6194565217391297</v>
      </c>
      <c r="N46" s="6">
        <v>9.0489130434782616</v>
      </c>
      <c r="O46" s="6">
        <f>SUM(NonNurse[[#This Row],[Qualified Social Work Staff Hours]],NonNurse[[#This Row],[Other Social Work Staff Hours]])/NonNurse[[#This Row],[MDS Census]]</f>
        <v>0.11288878664388062</v>
      </c>
      <c r="P46" s="6">
        <v>5.2989130434782608</v>
      </c>
      <c r="Q46" s="6">
        <v>15.698369565217391</v>
      </c>
      <c r="R46" s="6">
        <f>SUM(NonNurse[[#This Row],[Qualified Activities Professional Hours]],NonNurse[[#This Row],[Other Activities Professional Hours]])/NonNurse[[#This Row],[MDS Census]]</f>
        <v>0.12697186801630078</v>
      </c>
      <c r="S46" s="6">
        <v>13.157608695652174</v>
      </c>
      <c r="T46" s="6">
        <v>28.5625</v>
      </c>
      <c r="U46" s="6">
        <v>0</v>
      </c>
      <c r="V46" s="6">
        <f>SUM(NonNurse[[#This Row],[Occupational Therapist Hours]],NonNurse[[#This Row],[OT Assistant Hours]],NonNurse[[#This Row],[OT Aide Hours]])/NonNurse[[#This Row],[MDS Census]]</f>
        <v>0.25228408045221506</v>
      </c>
      <c r="W46" s="6">
        <v>17.668478260869566</v>
      </c>
      <c r="X46" s="6">
        <v>29.658913043478261</v>
      </c>
      <c r="Y46" s="6">
        <v>0</v>
      </c>
      <c r="Z46" s="6">
        <f>SUM(NonNurse[[#This Row],[Physical Therapist (PT) Hours]],NonNurse[[#This Row],[PT Assistant Hours]],NonNurse[[#This Row],[PT Aide Hours]])/NonNurse[[#This Row],[MDS Census]]</f>
        <v>0.28619166557118442</v>
      </c>
      <c r="AA46" s="6">
        <v>0</v>
      </c>
      <c r="AB46" s="6">
        <v>0</v>
      </c>
      <c r="AC46" s="6">
        <v>0</v>
      </c>
      <c r="AD46" s="6">
        <v>0</v>
      </c>
      <c r="AE46" s="6">
        <v>3.0108695652173911</v>
      </c>
      <c r="AF46" s="6">
        <v>0</v>
      </c>
      <c r="AG46" s="6">
        <v>0</v>
      </c>
      <c r="AH46" s="1">
        <v>445159</v>
      </c>
      <c r="AI46">
        <v>4</v>
      </c>
    </row>
    <row r="47" spans="1:35" x14ac:dyDescent="0.25">
      <c r="A47" t="s">
        <v>352</v>
      </c>
      <c r="B47" t="s">
        <v>44</v>
      </c>
      <c r="C47" t="s">
        <v>498</v>
      </c>
      <c r="D47" t="s">
        <v>402</v>
      </c>
      <c r="E47" s="6">
        <v>164.08695652173913</v>
      </c>
      <c r="F47" s="6">
        <v>5.2173913043478262</v>
      </c>
      <c r="G47" s="6">
        <v>2.347826086956522</v>
      </c>
      <c r="H47" s="6">
        <v>0.5</v>
      </c>
      <c r="I47" s="6">
        <v>2.0652173913043477</v>
      </c>
      <c r="J47" s="6">
        <v>0</v>
      </c>
      <c r="K47" s="6">
        <v>4.8695652173913047</v>
      </c>
      <c r="L47" s="6">
        <v>4.7647826086956515</v>
      </c>
      <c r="M47" s="6">
        <v>5.2173913043478262</v>
      </c>
      <c r="N47" s="6">
        <v>13.220108695652174</v>
      </c>
      <c r="O47" s="6">
        <f>SUM(NonNurse[[#This Row],[Qualified Social Work Staff Hours]],NonNurse[[#This Row],[Other Social Work Staff Hours]])/NonNurse[[#This Row],[MDS Census]]</f>
        <v>0.11236420243773185</v>
      </c>
      <c r="P47" s="6">
        <v>4.6684782608695654</v>
      </c>
      <c r="Q47" s="6">
        <v>14.994565217391305</v>
      </c>
      <c r="R47" s="6">
        <f>SUM(NonNurse[[#This Row],[Qualified Activities Professional Hours]],NonNurse[[#This Row],[Other Activities Professional Hours]])/NonNurse[[#This Row],[MDS Census]]</f>
        <v>0.11983306836248014</v>
      </c>
      <c r="S47" s="6">
        <v>3.9101086956521733</v>
      </c>
      <c r="T47" s="6">
        <v>8.7403260869565198</v>
      </c>
      <c r="U47" s="6">
        <v>0</v>
      </c>
      <c r="V47" s="6">
        <f>SUM(NonNurse[[#This Row],[Occupational Therapist Hours]],NonNurse[[#This Row],[OT Assistant Hours]],NonNurse[[#This Row],[OT Aide Hours]])/NonNurse[[#This Row],[MDS Census]]</f>
        <v>7.7095919448860614E-2</v>
      </c>
      <c r="W47" s="6">
        <v>4.3907608695652156</v>
      </c>
      <c r="X47" s="6">
        <v>15.798260869565214</v>
      </c>
      <c r="Y47" s="6">
        <v>0</v>
      </c>
      <c r="Z47" s="6">
        <f>SUM(NonNurse[[#This Row],[Physical Therapist (PT) Hours]],NonNurse[[#This Row],[PT Assistant Hours]],NonNurse[[#This Row],[PT Aide Hours]])/NonNurse[[#This Row],[MDS Census]]</f>
        <v>0.12303855325914145</v>
      </c>
      <c r="AA47" s="6">
        <v>0</v>
      </c>
      <c r="AB47" s="6">
        <v>0</v>
      </c>
      <c r="AC47" s="6">
        <v>0</v>
      </c>
      <c r="AD47" s="6">
        <v>0</v>
      </c>
      <c r="AE47" s="6">
        <v>0</v>
      </c>
      <c r="AF47" s="6">
        <v>0</v>
      </c>
      <c r="AG47" s="6">
        <v>0</v>
      </c>
      <c r="AH47" s="1">
        <v>445131</v>
      </c>
      <c r="AI47">
        <v>4</v>
      </c>
    </row>
    <row r="48" spans="1:35" x14ac:dyDescent="0.25">
      <c r="A48" t="s">
        <v>352</v>
      </c>
      <c r="B48" t="s">
        <v>304</v>
      </c>
      <c r="C48" t="s">
        <v>516</v>
      </c>
      <c r="D48" t="s">
        <v>455</v>
      </c>
      <c r="E48" s="6">
        <v>37.369565217391305</v>
      </c>
      <c r="F48" s="6">
        <v>5.7391304347826084</v>
      </c>
      <c r="G48" s="6">
        <v>0</v>
      </c>
      <c r="H48" s="6">
        <v>0</v>
      </c>
      <c r="I48" s="6">
        <v>0</v>
      </c>
      <c r="J48" s="6">
        <v>0</v>
      </c>
      <c r="K48" s="6">
        <v>0</v>
      </c>
      <c r="L48" s="6">
        <v>0</v>
      </c>
      <c r="M48" s="6">
        <v>4.7364130434782608</v>
      </c>
      <c r="N48" s="6">
        <v>0</v>
      </c>
      <c r="O48" s="6">
        <f>SUM(NonNurse[[#This Row],[Qualified Social Work Staff Hours]],NonNurse[[#This Row],[Other Social Work Staff Hours]])/NonNurse[[#This Row],[MDS Census]]</f>
        <v>0.12674520069808026</v>
      </c>
      <c r="P48" s="6">
        <v>5.1684782608695654</v>
      </c>
      <c r="Q48" s="6">
        <v>7.8396739130434785</v>
      </c>
      <c r="R48" s="6">
        <f>SUM(NonNurse[[#This Row],[Qualified Activities Professional Hours]],NonNurse[[#This Row],[Other Activities Professional Hours]])/NonNurse[[#This Row],[MDS Census]]</f>
        <v>0.34809482257126234</v>
      </c>
      <c r="S48" s="6">
        <v>0</v>
      </c>
      <c r="T48" s="6">
        <v>0</v>
      </c>
      <c r="U48" s="6">
        <v>0</v>
      </c>
      <c r="V48" s="6">
        <f>SUM(NonNurse[[#This Row],[Occupational Therapist Hours]],NonNurse[[#This Row],[OT Assistant Hours]],NonNurse[[#This Row],[OT Aide Hours]])/NonNurse[[#This Row],[MDS Census]]</f>
        <v>0</v>
      </c>
      <c r="W48" s="6">
        <v>0</v>
      </c>
      <c r="X48" s="6">
        <v>0</v>
      </c>
      <c r="Y48" s="6">
        <v>0</v>
      </c>
      <c r="Z48" s="6">
        <f>SUM(NonNurse[[#This Row],[Physical Therapist (PT) Hours]],NonNurse[[#This Row],[PT Assistant Hours]],NonNurse[[#This Row],[PT Aide Hours]])/NonNurse[[#This Row],[MDS Census]]</f>
        <v>0</v>
      </c>
      <c r="AA48" s="6">
        <v>0</v>
      </c>
      <c r="AB48" s="6">
        <v>0</v>
      </c>
      <c r="AC48" s="6">
        <v>0</v>
      </c>
      <c r="AD48" s="6">
        <v>0</v>
      </c>
      <c r="AE48" s="6">
        <v>0</v>
      </c>
      <c r="AF48" s="6">
        <v>0</v>
      </c>
      <c r="AG48" s="6">
        <v>0</v>
      </c>
      <c r="AH48" s="1">
        <v>445536</v>
      </c>
      <c r="AI48">
        <v>4</v>
      </c>
    </row>
    <row r="49" spans="1:35" x14ac:dyDescent="0.25">
      <c r="A49" t="s">
        <v>352</v>
      </c>
      <c r="B49" t="s">
        <v>198</v>
      </c>
      <c r="C49" t="s">
        <v>6</v>
      </c>
      <c r="D49" t="s">
        <v>379</v>
      </c>
      <c r="E49" s="6">
        <v>68.028169014084511</v>
      </c>
      <c r="F49" s="6">
        <v>1.1443661971830985</v>
      </c>
      <c r="G49" s="6">
        <v>1.471830985915493</v>
      </c>
      <c r="H49" s="6">
        <v>1.5774647887323943</v>
      </c>
      <c r="I49" s="6">
        <v>1.5070422535211268</v>
      </c>
      <c r="J49" s="6">
        <v>0</v>
      </c>
      <c r="K49" s="6">
        <v>0</v>
      </c>
      <c r="L49" s="6">
        <v>5.566901408450704</v>
      </c>
      <c r="M49" s="6">
        <v>3.267605633802817</v>
      </c>
      <c r="N49" s="6">
        <v>0</v>
      </c>
      <c r="O49" s="6">
        <f>SUM(NonNurse[[#This Row],[Qualified Social Work Staff Hours]],NonNurse[[#This Row],[Other Social Work Staff Hours]])/NonNurse[[#This Row],[MDS Census]]</f>
        <v>4.8033126293995858E-2</v>
      </c>
      <c r="P49" s="6">
        <v>9.9471830985915499</v>
      </c>
      <c r="Q49" s="6">
        <v>0</v>
      </c>
      <c r="R49" s="6">
        <f>SUM(NonNurse[[#This Row],[Qualified Activities Professional Hours]],NonNurse[[#This Row],[Other Activities Professional Hours]])/NonNurse[[#This Row],[MDS Census]]</f>
        <v>0.14622153209109731</v>
      </c>
      <c r="S49" s="6">
        <v>20.383802816901408</v>
      </c>
      <c r="T49" s="6">
        <v>22.725352112676056</v>
      </c>
      <c r="U49" s="6">
        <v>0</v>
      </c>
      <c r="V49" s="6">
        <f>SUM(NonNurse[[#This Row],[Occupational Therapist Hours]],NonNurse[[#This Row],[OT Assistant Hours]],NonNurse[[#This Row],[OT Aide Hours]])/NonNurse[[#This Row],[MDS Census]]</f>
        <v>0.63369565217391299</v>
      </c>
      <c r="W49" s="6">
        <v>13.306338028169014</v>
      </c>
      <c r="X49" s="6">
        <v>28.447183098591548</v>
      </c>
      <c r="Y49" s="6">
        <v>3.1549295774647885</v>
      </c>
      <c r="Z49" s="6">
        <f>SUM(NonNurse[[#This Row],[Physical Therapist (PT) Hours]],NonNurse[[#This Row],[PT Assistant Hours]],NonNurse[[#This Row],[PT Aide Hours]])/NonNurse[[#This Row],[MDS Census]]</f>
        <v>0.66014492753623188</v>
      </c>
      <c r="AA49" s="6">
        <v>0</v>
      </c>
      <c r="AB49" s="6">
        <v>0</v>
      </c>
      <c r="AC49" s="6">
        <v>0</v>
      </c>
      <c r="AD49" s="6">
        <v>0</v>
      </c>
      <c r="AE49" s="6">
        <v>0</v>
      </c>
      <c r="AF49" s="6">
        <v>0</v>
      </c>
      <c r="AG49" s="6">
        <v>0</v>
      </c>
      <c r="AH49" s="1">
        <v>445404</v>
      </c>
      <c r="AI49">
        <v>4</v>
      </c>
    </row>
    <row r="50" spans="1:35" x14ac:dyDescent="0.25">
      <c r="A50" t="s">
        <v>352</v>
      </c>
      <c r="B50" t="s">
        <v>53</v>
      </c>
      <c r="C50" t="s">
        <v>493</v>
      </c>
      <c r="D50" t="s">
        <v>389</v>
      </c>
      <c r="E50" s="6">
        <v>102.60869565217391</v>
      </c>
      <c r="F50" s="6">
        <v>5.3913043478260869</v>
      </c>
      <c r="G50" s="6">
        <v>2.7391304347826089</v>
      </c>
      <c r="H50" s="6">
        <v>0</v>
      </c>
      <c r="I50" s="6">
        <v>4.3586956521739131</v>
      </c>
      <c r="J50" s="6">
        <v>0</v>
      </c>
      <c r="K50" s="6">
        <v>0</v>
      </c>
      <c r="L50" s="6">
        <v>6.0244565217391308</v>
      </c>
      <c r="M50" s="6">
        <v>4.0869565217391308</v>
      </c>
      <c r="N50" s="6">
        <v>11.108695652173912</v>
      </c>
      <c r="O50" s="6">
        <f>SUM(NonNurse[[#This Row],[Qualified Social Work Staff Hours]],NonNurse[[#This Row],[Other Social Work Staff Hours]])/NonNurse[[#This Row],[MDS Census]]</f>
        <v>0.14809322033898306</v>
      </c>
      <c r="P50" s="6">
        <v>3.3913043478260869</v>
      </c>
      <c r="Q50" s="6">
        <v>10.019021739130435</v>
      </c>
      <c r="R50" s="6">
        <f>SUM(NonNurse[[#This Row],[Qualified Activities Professional Hours]],NonNurse[[#This Row],[Other Activities Professional Hours]])/NonNurse[[#This Row],[MDS Census]]</f>
        <v>0.13069385593220342</v>
      </c>
      <c r="S50" s="6">
        <v>9.054347826086957</v>
      </c>
      <c r="T50" s="6">
        <v>5.3505434782608692</v>
      </c>
      <c r="U50" s="6">
        <v>0</v>
      </c>
      <c r="V50" s="6">
        <f>SUM(NonNurse[[#This Row],[Occupational Therapist Hours]],NonNurse[[#This Row],[OT Assistant Hours]],NonNurse[[#This Row],[OT Aide Hours]])/NonNurse[[#This Row],[MDS Census]]</f>
        <v>0.1403866525423729</v>
      </c>
      <c r="W50" s="6">
        <v>14.616847826086957</v>
      </c>
      <c r="X50" s="6">
        <v>5.8315217391304346</v>
      </c>
      <c r="Y50" s="6">
        <v>10.934782608695652</v>
      </c>
      <c r="Z50" s="6">
        <f>SUM(NonNurse[[#This Row],[Physical Therapist (PT) Hours]],NonNurse[[#This Row],[PT Assistant Hours]],NonNurse[[#This Row],[PT Aide Hours]])/NonNurse[[#This Row],[MDS Census]]</f>
        <v>0.30585275423728814</v>
      </c>
      <c r="AA50" s="6">
        <v>0</v>
      </c>
      <c r="AB50" s="6">
        <v>0</v>
      </c>
      <c r="AC50" s="6">
        <v>0</v>
      </c>
      <c r="AD50" s="6">
        <v>0</v>
      </c>
      <c r="AE50" s="6">
        <v>0</v>
      </c>
      <c r="AF50" s="6">
        <v>0</v>
      </c>
      <c r="AG50" s="6">
        <v>0</v>
      </c>
      <c r="AH50" s="1">
        <v>445141</v>
      </c>
      <c r="AI50">
        <v>4</v>
      </c>
    </row>
    <row r="51" spans="1:35" x14ac:dyDescent="0.25">
      <c r="A51" t="s">
        <v>352</v>
      </c>
      <c r="B51" t="s">
        <v>117</v>
      </c>
      <c r="C51" t="s">
        <v>551</v>
      </c>
      <c r="D51" t="s">
        <v>415</v>
      </c>
      <c r="E51" s="6">
        <v>95.423913043478265</v>
      </c>
      <c r="F51" s="6">
        <v>5.3913043478260869</v>
      </c>
      <c r="G51" s="6">
        <v>0.54347826086956519</v>
      </c>
      <c r="H51" s="6">
        <v>0.54815217391304394</v>
      </c>
      <c r="I51" s="6">
        <v>1.1304347826086956</v>
      </c>
      <c r="J51" s="6">
        <v>0</v>
      </c>
      <c r="K51" s="6">
        <v>0</v>
      </c>
      <c r="L51" s="6">
        <v>0.21739130434782608</v>
      </c>
      <c r="M51" s="6">
        <v>6.7482608695652138</v>
      </c>
      <c r="N51" s="6">
        <v>0</v>
      </c>
      <c r="O51" s="6">
        <f>SUM(NonNurse[[#This Row],[Qualified Social Work Staff Hours]],NonNurse[[#This Row],[Other Social Work Staff Hours]])/NonNurse[[#This Row],[MDS Census]]</f>
        <v>7.0718760678892767E-2</v>
      </c>
      <c r="P51" s="6">
        <v>5.1289130434782617</v>
      </c>
      <c r="Q51" s="6">
        <v>0</v>
      </c>
      <c r="R51" s="6">
        <f>SUM(NonNurse[[#This Row],[Qualified Activities Professional Hours]],NonNurse[[#This Row],[Other Activities Professional Hours]])/NonNurse[[#This Row],[MDS Census]]</f>
        <v>5.3748718532862519E-2</v>
      </c>
      <c r="S51" s="6">
        <v>1.5824999999999998</v>
      </c>
      <c r="T51" s="6">
        <v>3.348478260869566</v>
      </c>
      <c r="U51" s="6">
        <v>0</v>
      </c>
      <c r="V51" s="6">
        <f>SUM(NonNurse[[#This Row],[Occupational Therapist Hours]],NonNurse[[#This Row],[OT Assistant Hours]],NonNurse[[#This Row],[OT Aide Hours]])/NonNurse[[#This Row],[MDS Census]]</f>
        <v>5.1674450392983254E-2</v>
      </c>
      <c r="W51" s="6">
        <v>2.083478260869565</v>
      </c>
      <c r="X51" s="6">
        <v>6.0776086956521738</v>
      </c>
      <c r="Y51" s="6">
        <v>0</v>
      </c>
      <c r="Z51" s="6">
        <f>SUM(NonNurse[[#This Row],[Physical Therapist (PT) Hours]],NonNurse[[#This Row],[PT Assistant Hours]],NonNurse[[#This Row],[PT Aide Hours]])/NonNurse[[#This Row],[MDS Census]]</f>
        <v>8.5524547214944749E-2</v>
      </c>
      <c r="AA51" s="6">
        <v>0</v>
      </c>
      <c r="AB51" s="6">
        <v>0</v>
      </c>
      <c r="AC51" s="6">
        <v>0</v>
      </c>
      <c r="AD51" s="6">
        <v>0</v>
      </c>
      <c r="AE51" s="6">
        <v>0</v>
      </c>
      <c r="AF51" s="6">
        <v>0</v>
      </c>
      <c r="AG51" s="6">
        <v>0</v>
      </c>
      <c r="AH51" s="1">
        <v>445260</v>
      </c>
      <c r="AI51">
        <v>4</v>
      </c>
    </row>
    <row r="52" spans="1:35" x14ac:dyDescent="0.25">
      <c r="A52" t="s">
        <v>352</v>
      </c>
      <c r="B52" t="s">
        <v>294</v>
      </c>
      <c r="C52" t="s">
        <v>467</v>
      </c>
      <c r="D52" t="s">
        <v>364</v>
      </c>
      <c r="E52" s="6">
        <v>85.260869565217391</v>
      </c>
      <c r="F52" s="6">
        <v>4.8695652173913047</v>
      </c>
      <c r="G52" s="6">
        <v>1.1304347826086956</v>
      </c>
      <c r="H52" s="6">
        <v>0</v>
      </c>
      <c r="I52" s="6">
        <v>1.7391304347826086</v>
      </c>
      <c r="J52" s="6">
        <v>0</v>
      </c>
      <c r="K52" s="6">
        <v>0</v>
      </c>
      <c r="L52" s="6">
        <v>5.5039130434782608</v>
      </c>
      <c r="M52" s="6">
        <v>6.2201086956521738</v>
      </c>
      <c r="N52" s="6">
        <v>0</v>
      </c>
      <c r="O52" s="6">
        <f>SUM(NonNurse[[#This Row],[Qualified Social Work Staff Hours]],NonNurse[[#This Row],[Other Social Work Staff Hours]])/NonNurse[[#This Row],[MDS Census]]</f>
        <v>7.2953850076491591E-2</v>
      </c>
      <c r="P52" s="6">
        <v>5.1304347826086953</v>
      </c>
      <c r="Q52" s="6">
        <v>8.1059782608695645</v>
      </c>
      <c r="R52" s="6">
        <f>SUM(NonNurse[[#This Row],[Qualified Activities Professional Hours]],NonNurse[[#This Row],[Other Activities Professional Hours]])/NonNurse[[#This Row],[MDS Census]]</f>
        <v>0.15524604793472718</v>
      </c>
      <c r="S52" s="6">
        <v>4.5905434782608712</v>
      </c>
      <c r="T52" s="6">
        <v>9.0171739130434787</v>
      </c>
      <c r="U52" s="6">
        <v>0</v>
      </c>
      <c r="V52" s="6">
        <f>SUM(NonNurse[[#This Row],[Occupational Therapist Hours]],NonNurse[[#This Row],[OT Assistant Hours]],NonNurse[[#This Row],[OT Aide Hours]])/NonNurse[[#This Row],[MDS Census]]</f>
        <v>0.15960096889342174</v>
      </c>
      <c r="W52" s="6">
        <v>3.6939130434782625</v>
      </c>
      <c r="X52" s="6">
        <v>8.6158695652173929</v>
      </c>
      <c r="Y52" s="6">
        <v>0</v>
      </c>
      <c r="Z52" s="6">
        <f>SUM(NonNurse[[#This Row],[Physical Therapist (PT) Hours]],NonNurse[[#This Row],[PT Assistant Hours]],NonNurse[[#This Row],[PT Aide Hours]])/NonNurse[[#This Row],[MDS Census]]</f>
        <v>0.14437786843447226</v>
      </c>
      <c r="AA52" s="6">
        <v>0</v>
      </c>
      <c r="AB52" s="6">
        <v>0</v>
      </c>
      <c r="AC52" s="6">
        <v>0</v>
      </c>
      <c r="AD52" s="6">
        <v>0.32880434782608697</v>
      </c>
      <c r="AE52" s="6">
        <v>0</v>
      </c>
      <c r="AF52" s="6">
        <v>0</v>
      </c>
      <c r="AG52" s="6">
        <v>0</v>
      </c>
      <c r="AH52" s="1">
        <v>445524</v>
      </c>
      <c r="AI52">
        <v>4</v>
      </c>
    </row>
    <row r="53" spans="1:35" x14ac:dyDescent="0.25">
      <c r="A53" t="s">
        <v>352</v>
      </c>
      <c r="B53" t="s">
        <v>125</v>
      </c>
      <c r="C53" t="s">
        <v>465</v>
      </c>
      <c r="D53" t="s">
        <v>383</v>
      </c>
      <c r="E53" s="6">
        <v>41</v>
      </c>
      <c r="F53" s="6">
        <v>5.0434782608695654</v>
      </c>
      <c r="G53" s="6">
        <v>0.17934782608695651</v>
      </c>
      <c r="H53" s="6">
        <v>0.23097826086956522</v>
      </c>
      <c r="I53" s="6">
        <v>0.75</v>
      </c>
      <c r="J53" s="6">
        <v>0</v>
      </c>
      <c r="K53" s="6">
        <v>0</v>
      </c>
      <c r="L53" s="6">
        <v>1.3081521739130431</v>
      </c>
      <c r="M53" s="6">
        <v>5.0081521739130439</v>
      </c>
      <c r="N53" s="6">
        <v>0</v>
      </c>
      <c r="O53" s="6">
        <f>SUM(NonNurse[[#This Row],[Qualified Social Work Staff Hours]],NonNurse[[#This Row],[Other Social Work Staff Hours]])/NonNurse[[#This Row],[MDS Census]]</f>
        <v>0.12215005302226936</v>
      </c>
      <c r="P53" s="6">
        <v>4.4394565217391309</v>
      </c>
      <c r="Q53" s="6">
        <v>0</v>
      </c>
      <c r="R53" s="6">
        <f>SUM(NonNurse[[#This Row],[Qualified Activities Professional Hours]],NonNurse[[#This Row],[Other Activities Professional Hours]])/NonNurse[[#This Row],[MDS Census]]</f>
        <v>0.10827942735949099</v>
      </c>
      <c r="S53" s="6">
        <v>1.2598913043478261</v>
      </c>
      <c r="T53" s="6">
        <v>5.7205434782608693</v>
      </c>
      <c r="U53" s="6">
        <v>0</v>
      </c>
      <c r="V53" s="6">
        <f>SUM(NonNurse[[#This Row],[Occupational Therapist Hours]],NonNurse[[#This Row],[OT Assistant Hours]],NonNurse[[#This Row],[OT Aide Hours]])/NonNurse[[#This Row],[MDS Census]]</f>
        <v>0.17025450689289501</v>
      </c>
      <c r="W53" s="6">
        <v>0.91369565217391302</v>
      </c>
      <c r="X53" s="6">
        <v>4.7438043478260861</v>
      </c>
      <c r="Y53" s="6">
        <v>0</v>
      </c>
      <c r="Z53" s="6">
        <f>SUM(NonNurse[[#This Row],[Physical Therapist (PT) Hours]],NonNurse[[#This Row],[PT Assistant Hours]],NonNurse[[#This Row],[PT Aide Hours]])/NonNurse[[#This Row],[MDS Census]]</f>
        <v>0.13798780487804876</v>
      </c>
      <c r="AA53" s="6">
        <v>0</v>
      </c>
      <c r="AB53" s="6">
        <v>0</v>
      </c>
      <c r="AC53" s="6">
        <v>0</v>
      </c>
      <c r="AD53" s="6">
        <v>0</v>
      </c>
      <c r="AE53" s="6">
        <v>0</v>
      </c>
      <c r="AF53" s="6">
        <v>0</v>
      </c>
      <c r="AG53" s="6">
        <v>0</v>
      </c>
      <c r="AH53" s="1">
        <v>445274</v>
      </c>
      <c r="AI53">
        <v>4</v>
      </c>
    </row>
    <row r="54" spans="1:35" x14ac:dyDescent="0.25">
      <c r="A54" t="s">
        <v>352</v>
      </c>
      <c r="B54" t="s">
        <v>226</v>
      </c>
      <c r="C54" t="s">
        <v>533</v>
      </c>
      <c r="D54" t="s">
        <v>372</v>
      </c>
      <c r="E54" s="6">
        <v>46.217391304347828</v>
      </c>
      <c r="F54" s="6">
        <v>5.3913043478260869</v>
      </c>
      <c r="G54" s="6">
        <v>0.2608695652173913</v>
      </c>
      <c r="H54" s="6">
        <v>0.28228260869565214</v>
      </c>
      <c r="I54" s="6">
        <v>0.60869565217391308</v>
      </c>
      <c r="J54" s="6">
        <v>0</v>
      </c>
      <c r="K54" s="6">
        <v>0</v>
      </c>
      <c r="L54" s="6">
        <v>1.0049999999999999</v>
      </c>
      <c r="M54" s="6">
        <v>4.80967391304348</v>
      </c>
      <c r="N54" s="6">
        <v>0</v>
      </c>
      <c r="O54" s="6">
        <f>SUM(NonNurse[[#This Row],[Qualified Social Work Staff Hours]],NonNurse[[#This Row],[Other Social Work Staff Hours]])/NonNurse[[#This Row],[MDS Census]]</f>
        <v>0.10406632173095018</v>
      </c>
      <c r="P54" s="6">
        <v>0</v>
      </c>
      <c r="Q54" s="6">
        <v>8.1953260869565216</v>
      </c>
      <c r="R54" s="6">
        <f>SUM(NonNurse[[#This Row],[Qualified Activities Professional Hours]],NonNurse[[#This Row],[Other Activities Professional Hours]])/NonNurse[[#This Row],[MDS Census]]</f>
        <v>0.17732126058325492</v>
      </c>
      <c r="S54" s="6">
        <v>4.5679347826086971</v>
      </c>
      <c r="T54" s="6">
        <v>4.3952173913043495</v>
      </c>
      <c r="U54" s="6">
        <v>0</v>
      </c>
      <c r="V54" s="6">
        <f>SUM(NonNurse[[#This Row],[Occupational Therapist Hours]],NonNurse[[#This Row],[OT Assistant Hours]],NonNurse[[#This Row],[OT Aide Hours]])/NonNurse[[#This Row],[MDS Census]]</f>
        <v>0.19393461900282227</v>
      </c>
      <c r="W54" s="6">
        <v>3.2573913043478262</v>
      </c>
      <c r="X54" s="6">
        <v>7.8572826086956526</v>
      </c>
      <c r="Y54" s="6">
        <v>0</v>
      </c>
      <c r="Z54" s="6">
        <f>SUM(NonNurse[[#This Row],[Physical Therapist (PT) Hours]],NonNurse[[#This Row],[PT Assistant Hours]],NonNurse[[#This Row],[PT Aide Hours]])/NonNurse[[#This Row],[MDS Census]]</f>
        <v>0.24048682972718721</v>
      </c>
      <c r="AA54" s="6">
        <v>0</v>
      </c>
      <c r="AB54" s="6">
        <v>0</v>
      </c>
      <c r="AC54" s="6">
        <v>0</v>
      </c>
      <c r="AD54" s="6">
        <v>0</v>
      </c>
      <c r="AE54" s="6">
        <v>0</v>
      </c>
      <c r="AF54" s="6">
        <v>0</v>
      </c>
      <c r="AG54" s="6">
        <v>0</v>
      </c>
      <c r="AH54" s="1">
        <v>445445</v>
      </c>
      <c r="AI54">
        <v>4</v>
      </c>
    </row>
    <row r="55" spans="1:35" x14ac:dyDescent="0.25">
      <c r="A55" t="s">
        <v>352</v>
      </c>
      <c r="B55" t="s">
        <v>209</v>
      </c>
      <c r="C55" t="s">
        <v>546</v>
      </c>
      <c r="D55" t="s">
        <v>432</v>
      </c>
      <c r="E55" s="6">
        <v>61.826086956521742</v>
      </c>
      <c r="F55" s="6">
        <v>19.033695652173915</v>
      </c>
      <c r="G55" s="6">
        <v>0</v>
      </c>
      <c r="H55" s="6">
        <v>0</v>
      </c>
      <c r="I55" s="6">
        <v>0</v>
      </c>
      <c r="J55" s="6">
        <v>0</v>
      </c>
      <c r="K55" s="6">
        <v>0</v>
      </c>
      <c r="L55" s="6">
        <v>0</v>
      </c>
      <c r="M55" s="6">
        <v>0</v>
      </c>
      <c r="N55" s="6">
        <v>6.8423913043478262</v>
      </c>
      <c r="O55" s="6">
        <f>SUM(NonNurse[[#This Row],[Qualified Social Work Staff Hours]],NonNurse[[#This Row],[Other Social Work Staff Hours]])/NonNurse[[#This Row],[MDS Census]]</f>
        <v>0.11067158931082981</v>
      </c>
      <c r="P55" s="6">
        <v>17.677608695652172</v>
      </c>
      <c r="Q55" s="6">
        <v>0</v>
      </c>
      <c r="R55" s="6">
        <f>SUM(NonNurse[[#This Row],[Qualified Activities Professional Hours]],NonNurse[[#This Row],[Other Activities Professional Hours]])/NonNurse[[#This Row],[MDS Census]]</f>
        <v>0.28592475386779181</v>
      </c>
      <c r="S55" s="6">
        <v>0</v>
      </c>
      <c r="T55" s="6">
        <v>1.1655434782608696</v>
      </c>
      <c r="U55" s="6">
        <v>0</v>
      </c>
      <c r="V55" s="6">
        <f>SUM(NonNurse[[#This Row],[Occupational Therapist Hours]],NonNurse[[#This Row],[OT Assistant Hours]],NonNurse[[#This Row],[OT Aide Hours]])/NonNurse[[#This Row],[MDS Census]]</f>
        <v>1.8851969057665261E-2</v>
      </c>
      <c r="W55" s="6">
        <v>1.3913043478260869</v>
      </c>
      <c r="X55" s="6">
        <v>1.1777173913043482</v>
      </c>
      <c r="Y55" s="6">
        <v>0</v>
      </c>
      <c r="Z55" s="6">
        <f>SUM(NonNurse[[#This Row],[Physical Therapist (PT) Hours]],NonNurse[[#This Row],[PT Assistant Hours]],NonNurse[[#This Row],[PT Aide Hours]])/NonNurse[[#This Row],[MDS Census]]</f>
        <v>4.1552390998593536E-2</v>
      </c>
      <c r="AA55" s="6">
        <v>0</v>
      </c>
      <c r="AB55" s="6">
        <v>0</v>
      </c>
      <c r="AC55" s="6">
        <v>0</v>
      </c>
      <c r="AD55" s="6">
        <v>0</v>
      </c>
      <c r="AE55" s="6">
        <v>0</v>
      </c>
      <c r="AF55" s="6">
        <v>0</v>
      </c>
      <c r="AG55" s="6">
        <v>0</v>
      </c>
      <c r="AH55" s="1">
        <v>445424</v>
      </c>
      <c r="AI55">
        <v>4</v>
      </c>
    </row>
    <row r="56" spans="1:35" x14ac:dyDescent="0.25">
      <c r="A56" t="s">
        <v>352</v>
      </c>
      <c r="B56" t="s">
        <v>305</v>
      </c>
      <c r="C56" t="s">
        <v>525</v>
      </c>
      <c r="D56" t="s">
        <v>440</v>
      </c>
      <c r="E56" s="6">
        <v>10.565217391304348</v>
      </c>
      <c r="F56" s="6">
        <v>4.3641304347826084</v>
      </c>
      <c r="G56" s="6">
        <v>0.55434782608695654</v>
      </c>
      <c r="H56" s="6">
        <v>0.33695652173913043</v>
      </c>
      <c r="I56" s="6">
        <v>5.0978260869565215</v>
      </c>
      <c r="J56" s="6">
        <v>0</v>
      </c>
      <c r="K56" s="6">
        <v>0</v>
      </c>
      <c r="L56" s="6">
        <v>0.99826086956521742</v>
      </c>
      <c r="M56" s="6">
        <v>4.1875</v>
      </c>
      <c r="N56" s="6">
        <v>1.0434782608695652</v>
      </c>
      <c r="O56" s="6">
        <f>SUM(NonNurse[[#This Row],[Qualified Social Work Staff Hours]],NonNurse[[#This Row],[Other Social Work Staff Hours]])/NonNurse[[#This Row],[MDS Census]]</f>
        <v>0.49511316872427985</v>
      </c>
      <c r="P56" s="6">
        <v>4.6467391304347823</v>
      </c>
      <c r="Q56" s="6">
        <v>0</v>
      </c>
      <c r="R56" s="6">
        <f>SUM(NonNurse[[#This Row],[Qualified Activities Professional Hours]],NonNurse[[#This Row],[Other Activities Professional Hours]])/NonNurse[[#This Row],[MDS Census]]</f>
        <v>0.43981481481481477</v>
      </c>
      <c r="S56" s="6">
        <v>1.3817391304347824</v>
      </c>
      <c r="T56" s="6">
        <v>4.0326086956521747</v>
      </c>
      <c r="U56" s="6">
        <v>0</v>
      </c>
      <c r="V56" s="6">
        <f>SUM(NonNurse[[#This Row],[Occupational Therapist Hours]],NonNurse[[#This Row],[OT Assistant Hours]],NonNurse[[#This Row],[OT Aide Hours]])/NonNurse[[#This Row],[MDS Census]]</f>
        <v>0.51246913580246922</v>
      </c>
      <c r="W56" s="6">
        <v>1.7767391304347826</v>
      </c>
      <c r="X56" s="6">
        <v>8.2031521739130397</v>
      </c>
      <c r="Y56" s="6">
        <v>4.2282608695652177</v>
      </c>
      <c r="Z56" s="6">
        <f>SUM(NonNurse[[#This Row],[Physical Therapist (PT) Hours]],NonNurse[[#This Row],[PT Assistant Hours]],NonNurse[[#This Row],[PT Aide Hours]])/NonNurse[[#This Row],[MDS Census]]</f>
        <v>1.3448045267489708</v>
      </c>
      <c r="AA56" s="6">
        <v>0</v>
      </c>
      <c r="AB56" s="6">
        <v>0</v>
      </c>
      <c r="AC56" s="6">
        <v>0</v>
      </c>
      <c r="AD56" s="6">
        <v>0</v>
      </c>
      <c r="AE56" s="6">
        <v>0.71739130434782605</v>
      </c>
      <c r="AF56" s="6">
        <v>0</v>
      </c>
      <c r="AG56" s="6">
        <v>0</v>
      </c>
      <c r="AH56" s="1">
        <v>445537</v>
      </c>
      <c r="AI56">
        <v>4</v>
      </c>
    </row>
    <row r="57" spans="1:35" x14ac:dyDescent="0.25">
      <c r="A57" t="s">
        <v>352</v>
      </c>
      <c r="B57" t="s">
        <v>300</v>
      </c>
      <c r="C57" t="s">
        <v>563</v>
      </c>
      <c r="D57" t="s">
        <v>409</v>
      </c>
      <c r="E57" s="6">
        <v>98.173913043478265</v>
      </c>
      <c r="F57" s="6">
        <v>5.5706521739130439</v>
      </c>
      <c r="G57" s="6">
        <v>0</v>
      </c>
      <c r="H57" s="6">
        <v>0</v>
      </c>
      <c r="I57" s="6">
        <v>0</v>
      </c>
      <c r="J57" s="6">
        <v>0</v>
      </c>
      <c r="K57" s="6">
        <v>0</v>
      </c>
      <c r="L57" s="6">
        <v>8.3809782608695667</v>
      </c>
      <c r="M57" s="6">
        <v>5.5335869565217388</v>
      </c>
      <c r="N57" s="6">
        <v>0</v>
      </c>
      <c r="O57" s="6">
        <f>SUM(NonNurse[[#This Row],[Qualified Social Work Staff Hours]],NonNurse[[#This Row],[Other Social Work Staff Hours]])/NonNurse[[#This Row],[MDS Census]]</f>
        <v>5.6365146147032766E-2</v>
      </c>
      <c r="P57" s="6">
        <v>2.2527173913043477</v>
      </c>
      <c r="Q57" s="6">
        <v>3.6410869565217392</v>
      </c>
      <c r="R57" s="6">
        <f>SUM(NonNurse[[#This Row],[Qualified Activities Professional Hours]],NonNurse[[#This Row],[Other Activities Professional Hours]])/NonNurse[[#This Row],[MDS Census]]</f>
        <v>6.0034322409211693E-2</v>
      </c>
      <c r="S57" s="6">
        <v>5.0876086956521744</v>
      </c>
      <c r="T57" s="6">
        <v>8.312608695652175</v>
      </c>
      <c r="U57" s="6">
        <v>0</v>
      </c>
      <c r="V57" s="6">
        <f>SUM(NonNurse[[#This Row],[Occupational Therapist Hours]],NonNurse[[#This Row],[OT Assistant Hours]],NonNurse[[#This Row],[OT Aide Hours]])/NonNurse[[#This Row],[MDS Census]]</f>
        <v>0.13649468556244465</v>
      </c>
      <c r="W57" s="6">
        <v>3.2078260869565218</v>
      </c>
      <c r="X57" s="6">
        <v>8.8457608695652166</v>
      </c>
      <c r="Y57" s="6">
        <v>4.5217391304347823</v>
      </c>
      <c r="Z57" s="6">
        <f>SUM(NonNurse[[#This Row],[Physical Therapist (PT) Hours]],NonNurse[[#This Row],[PT Assistant Hours]],NonNurse[[#This Row],[PT Aide Hours]])/NonNurse[[#This Row],[MDS Census]]</f>
        <v>0.16883635961027454</v>
      </c>
      <c r="AA57" s="6">
        <v>0</v>
      </c>
      <c r="AB57" s="6">
        <v>0</v>
      </c>
      <c r="AC57" s="6">
        <v>0</v>
      </c>
      <c r="AD57" s="6">
        <v>0</v>
      </c>
      <c r="AE57" s="6">
        <v>0</v>
      </c>
      <c r="AF57" s="6">
        <v>0</v>
      </c>
      <c r="AG57" s="6">
        <v>0</v>
      </c>
      <c r="AH57" s="1">
        <v>445530</v>
      </c>
      <c r="AI57">
        <v>4</v>
      </c>
    </row>
    <row r="58" spans="1:35" x14ac:dyDescent="0.25">
      <c r="A58" t="s">
        <v>352</v>
      </c>
      <c r="B58" t="s">
        <v>171</v>
      </c>
      <c r="C58" t="s">
        <v>583</v>
      </c>
      <c r="D58" t="s">
        <v>390</v>
      </c>
      <c r="E58" s="6">
        <v>35.956521739130437</v>
      </c>
      <c r="F58" s="6">
        <v>5.3152173913043477</v>
      </c>
      <c r="G58" s="6">
        <v>0</v>
      </c>
      <c r="H58" s="6">
        <v>0</v>
      </c>
      <c r="I58" s="6">
        <v>0</v>
      </c>
      <c r="J58" s="6">
        <v>0</v>
      </c>
      <c r="K58" s="6">
        <v>0</v>
      </c>
      <c r="L58" s="6">
        <v>3.8873913043478265</v>
      </c>
      <c r="M58" s="6">
        <v>5.2717391304347823</v>
      </c>
      <c r="N58" s="6">
        <v>0</v>
      </c>
      <c r="O58" s="6">
        <f>SUM(NonNurse[[#This Row],[Qualified Social Work Staff Hours]],NonNurse[[#This Row],[Other Social Work Staff Hours]])/NonNurse[[#This Row],[MDS Census]]</f>
        <v>0.14661426844014508</v>
      </c>
      <c r="P58" s="6">
        <v>0</v>
      </c>
      <c r="Q58" s="6">
        <v>0</v>
      </c>
      <c r="R58" s="6">
        <f>SUM(NonNurse[[#This Row],[Qualified Activities Professional Hours]],NonNurse[[#This Row],[Other Activities Professional Hours]])/NonNurse[[#This Row],[MDS Census]]</f>
        <v>0</v>
      </c>
      <c r="S58" s="6">
        <v>1.1567391304347825</v>
      </c>
      <c r="T58" s="6">
        <v>4.2431521739130433</v>
      </c>
      <c r="U58" s="6">
        <v>0</v>
      </c>
      <c r="V58" s="6">
        <f>SUM(NonNurse[[#This Row],[Occupational Therapist Hours]],NonNurse[[#This Row],[OT Assistant Hours]],NonNurse[[#This Row],[OT Aide Hours]])/NonNurse[[#This Row],[MDS Census]]</f>
        <v>0.15017835550181374</v>
      </c>
      <c r="W58" s="6">
        <v>0.57282608695652182</v>
      </c>
      <c r="X58" s="6">
        <v>6.7507608695652177</v>
      </c>
      <c r="Y58" s="6">
        <v>0.76086956521739135</v>
      </c>
      <c r="Z58" s="6">
        <f>SUM(NonNurse[[#This Row],[Physical Therapist (PT) Hours]],NonNurse[[#This Row],[PT Assistant Hours]],NonNurse[[#This Row],[PT Aide Hours]])/NonNurse[[#This Row],[MDS Census]]</f>
        <v>0.2248397823458283</v>
      </c>
      <c r="AA58" s="6">
        <v>0</v>
      </c>
      <c r="AB58" s="6">
        <v>0</v>
      </c>
      <c r="AC58" s="6">
        <v>0</v>
      </c>
      <c r="AD58" s="6">
        <v>0</v>
      </c>
      <c r="AE58" s="6">
        <v>0</v>
      </c>
      <c r="AF58" s="6">
        <v>0</v>
      </c>
      <c r="AG58" s="6">
        <v>0</v>
      </c>
      <c r="AH58" s="1">
        <v>445357</v>
      </c>
      <c r="AI58">
        <v>4</v>
      </c>
    </row>
    <row r="59" spans="1:35" x14ac:dyDescent="0.25">
      <c r="A59" t="s">
        <v>352</v>
      </c>
      <c r="B59" t="s">
        <v>292</v>
      </c>
      <c r="C59" t="s">
        <v>527</v>
      </c>
      <c r="D59" t="s">
        <v>374</v>
      </c>
      <c r="E59" s="6">
        <v>59.391304347826086</v>
      </c>
      <c r="F59" s="6">
        <v>5.9565217391304346</v>
      </c>
      <c r="G59" s="6">
        <v>0</v>
      </c>
      <c r="H59" s="6">
        <v>0</v>
      </c>
      <c r="I59" s="6">
        <v>0</v>
      </c>
      <c r="J59" s="6">
        <v>0</v>
      </c>
      <c r="K59" s="6">
        <v>0</v>
      </c>
      <c r="L59" s="6">
        <v>8.0953260869565202</v>
      </c>
      <c r="M59" s="6">
        <v>10.165760869565217</v>
      </c>
      <c r="N59" s="6">
        <v>0</v>
      </c>
      <c r="O59" s="6">
        <f>SUM(NonNurse[[#This Row],[Qualified Social Work Staff Hours]],NonNurse[[#This Row],[Other Social Work Staff Hours]])/NonNurse[[#This Row],[MDS Census]]</f>
        <v>0.17116581259150804</v>
      </c>
      <c r="P59" s="6">
        <v>0</v>
      </c>
      <c r="Q59" s="6">
        <v>6.2964130434782604</v>
      </c>
      <c r="R59" s="6">
        <f>SUM(NonNurse[[#This Row],[Qualified Activities Professional Hours]],NonNurse[[#This Row],[Other Activities Professional Hours]])/NonNurse[[#This Row],[MDS Census]]</f>
        <v>0.10601573938506588</v>
      </c>
      <c r="S59" s="6">
        <v>7.1028260869565205</v>
      </c>
      <c r="T59" s="6">
        <v>10.98413043478261</v>
      </c>
      <c r="U59" s="6">
        <v>0</v>
      </c>
      <c r="V59" s="6">
        <f>SUM(NonNurse[[#This Row],[Occupational Therapist Hours]],NonNurse[[#This Row],[OT Assistant Hours]],NonNurse[[#This Row],[OT Aide Hours]])/NonNurse[[#This Row],[MDS Census]]</f>
        <v>0.30453879941434853</v>
      </c>
      <c r="W59" s="6">
        <v>7.9903260869565216</v>
      </c>
      <c r="X59" s="6">
        <v>15.142499999999995</v>
      </c>
      <c r="Y59" s="6">
        <v>2.9782608695652173</v>
      </c>
      <c r="Z59" s="6">
        <f>SUM(NonNurse[[#This Row],[Physical Therapist (PT) Hours]],NonNurse[[#This Row],[PT Assistant Hours]],NonNurse[[#This Row],[PT Aide Hours]])/NonNurse[[#This Row],[MDS Census]]</f>
        <v>0.43964494875549043</v>
      </c>
      <c r="AA59" s="6">
        <v>0</v>
      </c>
      <c r="AB59" s="6">
        <v>0</v>
      </c>
      <c r="AC59" s="6">
        <v>0</v>
      </c>
      <c r="AD59" s="6">
        <v>0</v>
      </c>
      <c r="AE59" s="6">
        <v>0</v>
      </c>
      <c r="AF59" s="6">
        <v>0</v>
      </c>
      <c r="AG59" s="6">
        <v>0</v>
      </c>
      <c r="AH59" s="1">
        <v>445522</v>
      </c>
      <c r="AI59">
        <v>4</v>
      </c>
    </row>
    <row r="60" spans="1:35" x14ac:dyDescent="0.25">
      <c r="A60" t="s">
        <v>352</v>
      </c>
      <c r="B60" t="s">
        <v>19</v>
      </c>
      <c r="C60" t="s">
        <v>546</v>
      </c>
      <c r="D60" t="s">
        <v>432</v>
      </c>
      <c r="E60" s="6">
        <v>49.369565217391305</v>
      </c>
      <c r="F60" s="6">
        <v>4.5217391304347823</v>
      </c>
      <c r="G60" s="6">
        <v>0.35326086956521741</v>
      </c>
      <c r="H60" s="6">
        <v>0.66467391304347823</v>
      </c>
      <c r="I60" s="6">
        <v>13.510869565217391</v>
      </c>
      <c r="J60" s="6">
        <v>0</v>
      </c>
      <c r="K60" s="6">
        <v>0</v>
      </c>
      <c r="L60" s="6">
        <v>3.7633695652173915</v>
      </c>
      <c r="M60" s="6">
        <v>5.3396739130434785</v>
      </c>
      <c r="N60" s="6">
        <v>1.4347826086956521</v>
      </c>
      <c r="O60" s="6">
        <f>SUM(NonNurse[[#This Row],[Qualified Social Work Staff Hours]],NonNurse[[#This Row],[Other Social Work Staff Hours]])/NonNurse[[#This Row],[MDS Census]]</f>
        <v>0.13721928665785998</v>
      </c>
      <c r="P60" s="6">
        <v>5.5271739130434785</v>
      </c>
      <c r="Q60" s="6">
        <v>0</v>
      </c>
      <c r="R60" s="6">
        <f>SUM(NonNurse[[#This Row],[Qualified Activities Professional Hours]],NonNurse[[#This Row],[Other Activities Professional Hours]])/NonNurse[[#This Row],[MDS Census]]</f>
        <v>0.1119550858652576</v>
      </c>
      <c r="S60" s="6">
        <v>0.8646739130434784</v>
      </c>
      <c r="T60" s="6">
        <v>5.7684782608695659</v>
      </c>
      <c r="U60" s="6">
        <v>0</v>
      </c>
      <c r="V60" s="6">
        <f>SUM(NonNurse[[#This Row],[Occupational Therapist Hours]],NonNurse[[#This Row],[OT Assistant Hours]],NonNurse[[#This Row],[OT Aide Hours]])/NonNurse[[#This Row],[MDS Census]]</f>
        <v>0.13435711140466758</v>
      </c>
      <c r="W60" s="6">
        <v>3.055326086956522</v>
      </c>
      <c r="X60" s="6">
        <v>5.4278260869565225</v>
      </c>
      <c r="Y60" s="6">
        <v>3.3586956521739131</v>
      </c>
      <c r="Z60" s="6">
        <f>SUM(NonNurse[[#This Row],[Physical Therapist (PT) Hours]],NonNurse[[#This Row],[PT Assistant Hours]],NonNurse[[#This Row],[PT Aide Hours]])/NonNurse[[#This Row],[MDS Census]]</f>
        <v>0.23986129458388378</v>
      </c>
      <c r="AA60" s="6">
        <v>0</v>
      </c>
      <c r="AB60" s="6">
        <v>0</v>
      </c>
      <c r="AC60" s="6">
        <v>0</v>
      </c>
      <c r="AD60" s="6">
        <v>0</v>
      </c>
      <c r="AE60" s="6">
        <v>3.4456521739130435</v>
      </c>
      <c r="AF60" s="6">
        <v>0</v>
      </c>
      <c r="AG60" s="6">
        <v>0</v>
      </c>
      <c r="AH60" s="1">
        <v>445077</v>
      </c>
      <c r="AI60">
        <v>4</v>
      </c>
    </row>
    <row r="61" spans="1:35" x14ac:dyDescent="0.25">
      <c r="A61" t="s">
        <v>352</v>
      </c>
      <c r="B61" t="s">
        <v>101</v>
      </c>
      <c r="C61" t="s">
        <v>560</v>
      </c>
      <c r="D61" t="s">
        <v>441</v>
      </c>
      <c r="E61" s="6">
        <v>78.608695652173907</v>
      </c>
      <c r="F61" s="6">
        <v>5.7391304347826084</v>
      </c>
      <c r="G61" s="6">
        <v>6.5217391304347824E-2</v>
      </c>
      <c r="H61" s="6">
        <v>0.39130434782608697</v>
      </c>
      <c r="I61" s="6">
        <v>0.55434782608695654</v>
      </c>
      <c r="J61" s="6">
        <v>0</v>
      </c>
      <c r="K61" s="6">
        <v>0</v>
      </c>
      <c r="L61" s="6">
        <v>0</v>
      </c>
      <c r="M61" s="6">
        <v>1.2173913043478262</v>
      </c>
      <c r="N61" s="6">
        <v>6.2529347826086958</v>
      </c>
      <c r="O61" s="6">
        <f>SUM(NonNurse[[#This Row],[Qualified Social Work Staff Hours]],NonNurse[[#This Row],[Other Social Work Staff Hours]])/NonNurse[[#This Row],[MDS Census]]</f>
        <v>9.5031803097345144E-2</v>
      </c>
      <c r="P61" s="6">
        <v>5.5530434782608697</v>
      </c>
      <c r="Q61" s="6">
        <v>2.3715217391304351</v>
      </c>
      <c r="R61" s="6">
        <f>SUM(NonNurse[[#This Row],[Qualified Activities Professional Hours]],NonNurse[[#This Row],[Other Activities Professional Hours]])/NonNurse[[#This Row],[MDS Census]]</f>
        <v>0.10081028761061948</v>
      </c>
      <c r="S61" s="6">
        <v>6.5052173913043481</v>
      </c>
      <c r="T61" s="6">
        <v>13.044673913043475</v>
      </c>
      <c r="U61" s="6">
        <v>0</v>
      </c>
      <c r="V61" s="6">
        <f>SUM(NonNurse[[#This Row],[Occupational Therapist Hours]],NonNurse[[#This Row],[OT Assistant Hours]],NonNurse[[#This Row],[OT Aide Hours]])/NonNurse[[#This Row],[MDS Census]]</f>
        <v>0.24869883849557523</v>
      </c>
      <c r="W61" s="6">
        <v>6.1240217391304324</v>
      </c>
      <c r="X61" s="6">
        <v>6.7081521739130423</v>
      </c>
      <c r="Y61" s="6">
        <v>0</v>
      </c>
      <c r="Z61" s="6">
        <f>SUM(NonNurse[[#This Row],[Physical Therapist (PT) Hours]],NonNurse[[#This Row],[PT Assistant Hours]],NonNurse[[#This Row],[PT Aide Hours]])/NonNurse[[#This Row],[MDS Census]]</f>
        <v>0.16324115044247783</v>
      </c>
      <c r="AA61" s="6">
        <v>0</v>
      </c>
      <c r="AB61" s="6">
        <v>0</v>
      </c>
      <c r="AC61" s="6">
        <v>0</v>
      </c>
      <c r="AD61" s="6">
        <v>0</v>
      </c>
      <c r="AE61" s="6">
        <v>0</v>
      </c>
      <c r="AF61" s="6">
        <v>0</v>
      </c>
      <c r="AG61" s="6">
        <v>0</v>
      </c>
      <c r="AH61" s="1">
        <v>445237</v>
      </c>
      <c r="AI61">
        <v>4</v>
      </c>
    </row>
    <row r="62" spans="1:35" x14ac:dyDescent="0.25">
      <c r="A62" t="s">
        <v>352</v>
      </c>
      <c r="B62" t="s">
        <v>61</v>
      </c>
      <c r="C62" t="s">
        <v>508</v>
      </c>
      <c r="D62" t="s">
        <v>405</v>
      </c>
      <c r="E62" s="6">
        <v>101.05434782608695</v>
      </c>
      <c r="F62" s="6">
        <v>5.1304347826086953</v>
      </c>
      <c r="G62" s="6">
        <v>0</v>
      </c>
      <c r="H62" s="6">
        <v>0.64402173913043481</v>
      </c>
      <c r="I62" s="6">
        <v>0</v>
      </c>
      <c r="J62" s="6">
        <v>0</v>
      </c>
      <c r="K62" s="6">
        <v>0</v>
      </c>
      <c r="L62" s="6">
        <v>4.5932608695652162</v>
      </c>
      <c r="M62" s="6">
        <v>5.8956521739130432</v>
      </c>
      <c r="N62" s="6">
        <v>0</v>
      </c>
      <c r="O62" s="6">
        <f>SUM(NonNurse[[#This Row],[Qualified Social Work Staff Hours]],NonNurse[[#This Row],[Other Social Work Staff Hours]])/NonNurse[[#This Row],[MDS Census]]</f>
        <v>5.8341400451758632E-2</v>
      </c>
      <c r="P62" s="6">
        <v>7.5186956521739123</v>
      </c>
      <c r="Q62" s="6">
        <v>7.9841304347826059</v>
      </c>
      <c r="R62" s="6">
        <f>SUM(NonNurse[[#This Row],[Qualified Activities Professional Hours]],NonNurse[[#This Row],[Other Activities Professional Hours]])/NonNurse[[#This Row],[MDS Census]]</f>
        <v>0.15341077767021616</v>
      </c>
      <c r="S62" s="6">
        <v>2.5288043478260875</v>
      </c>
      <c r="T62" s="6">
        <v>4.030652173913043</v>
      </c>
      <c r="U62" s="6">
        <v>0</v>
      </c>
      <c r="V62" s="6">
        <f>SUM(NonNurse[[#This Row],[Occupational Therapist Hours]],NonNurse[[#This Row],[OT Assistant Hours]],NonNurse[[#This Row],[OT Aide Hours]])/NonNurse[[#This Row],[MDS Census]]</f>
        <v>6.4910186081531679E-2</v>
      </c>
      <c r="W62" s="6">
        <v>4.8283695652173915</v>
      </c>
      <c r="X62" s="6">
        <v>3.3739130434782623</v>
      </c>
      <c r="Y62" s="6">
        <v>0</v>
      </c>
      <c r="Z62" s="6">
        <f>SUM(NonNurse[[#This Row],[Physical Therapist (PT) Hours]],NonNurse[[#This Row],[PT Assistant Hours]],NonNurse[[#This Row],[PT Aide Hours]])/NonNurse[[#This Row],[MDS Census]]</f>
        <v>8.1167043132193209E-2</v>
      </c>
      <c r="AA62" s="6">
        <v>0</v>
      </c>
      <c r="AB62" s="6">
        <v>0</v>
      </c>
      <c r="AC62" s="6">
        <v>0</v>
      </c>
      <c r="AD62" s="6">
        <v>0</v>
      </c>
      <c r="AE62" s="6">
        <v>0</v>
      </c>
      <c r="AF62" s="6">
        <v>0</v>
      </c>
      <c r="AG62" s="6">
        <v>0</v>
      </c>
      <c r="AH62" s="1">
        <v>445157</v>
      </c>
      <c r="AI62">
        <v>4</v>
      </c>
    </row>
    <row r="63" spans="1:35" x14ac:dyDescent="0.25">
      <c r="A63" t="s">
        <v>352</v>
      </c>
      <c r="B63" t="s">
        <v>16</v>
      </c>
      <c r="C63" t="s">
        <v>544</v>
      </c>
      <c r="D63" t="s">
        <v>421</v>
      </c>
      <c r="E63" s="6">
        <v>65.097826086956516</v>
      </c>
      <c r="F63" s="6">
        <v>4.9130434782608692</v>
      </c>
      <c r="G63" s="6">
        <v>0.16304347826086957</v>
      </c>
      <c r="H63" s="6">
        <v>0.27717391304347827</v>
      </c>
      <c r="I63" s="6">
        <v>4.6956521739130439</v>
      </c>
      <c r="J63" s="6">
        <v>0</v>
      </c>
      <c r="K63" s="6">
        <v>0</v>
      </c>
      <c r="L63" s="6">
        <v>3.035326086956522</v>
      </c>
      <c r="M63" s="6">
        <v>4.9565217391304346</v>
      </c>
      <c r="N63" s="6">
        <v>0</v>
      </c>
      <c r="O63" s="6">
        <f>SUM(NonNurse[[#This Row],[Qualified Social Work Staff Hours]],NonNurse[[#This Row],[Other Social Work Staff Hours]])/NonNurse[[#This Row],[MDS Census]]</f>
        <v>7.6139589246952744E-2</v>
      </c>
      <c r="P63" s="6">
        <v>0</v>
      </c>
      <c r="Q63" s="6">
        <v>12.595108695652174</v>
      </c>
      <c r="R63" s="6">
        <f>SUM(NonNurse[[#This Row],[Qualified Activities Professional Hours]],NonNurse[[#This Row],[Other Activities Professional Hours]])/NonNurse[[#This Row],[MDS Census]]</f>
        <v>0.1934797128068125</v>
      </c>
      <c r="S63" s="6">
        <v>6.6304347826086953</v>
      </c>
      <c r="T63" s="6">
        <v>0</v>
      </c>
      <c r="U63" s="6">
        <v>0</v>
      </c>
      <c r="V63" s="6">
        <f>SUM(NonNurse[[#This Row],[Occupational Therapist Hours]],NonNurse[[#This Row],[OT Assistant Hours]],NonNurse[[#This Row],[OT Aide Hours]])/NonNurse[[#This Row],[MDS Census]]</f>
        <v>0.10185339789614294</v>
      </c>
      <c r="W63" s="6">
        <v>2.2336956521739131</v>
      </c>
      <c r="X63" s="6">
        <v>6</v>
      </c>
      <c r="Y63" s="6">
        <v>0</v>
      </c>
      <c r="Z63" s="6">
        <f>SUM(NonNurse[[#This Row],[Physical Therapist (PT) Hours]],NonNurse[[#This Row],[PT Assistant Hours]],NonNurse[[#This Row],[PT Aide Hours]])/NonNurse[[#This Row],[MDS Census]]</f>
        <v>0.12648188345299718</v>
      </c>
      <c r="AA63" s="6">
        <v>0</v>
      </c>
      <c r="AB63" s="6">
        <v>0</v>
      </c>
      <c r="AC63" s="6">
        <v>0</v>
      </c>
      <c r="AD63" s="6">
        <v>0</v>
      </c>
      <c r="AE63" s="6">
        <v>0</v>
      </c>
      <c r="AF63" s="6">
        <v>0</v>
      </c>
      <c r="AG63" s="6">
        <v>0</v>
      </c>
      <c r="AH63" s="1">
        <v>445071</v>
      </c>
      <c r="AI63">
        <v>4</v>
      </c>
    </row>
    <row r="64" spans="1:35" x14ac:dyDescent="0.25">
      <c r="A64" t="s">
        <v>352</v>
      </c>
      <c r="B64" t="s">
        <v>75</v>
      </c>
      <c r="C64" t="s">
        <v>522</v>
      </c>
      <c r="D64" t="s">
        <v>364</v>
      </c>
      <c r="E64" s="6">
        <v>60.978260869565219</v>
      </c>
      <c r="F64" s="6">
        <v>5.7391304347826084</v>
      </c>
      <c r="G64" s="6">
        <v>6.5217391304347824E-2</v>
      </c>
      <c r="H64" s="6">
        <v>0.39130434782608697</v>
      </c>
      <c r="I64" s="6">
        <v>0.75</v>
      </c>
      <c r="J64" s="6">
        <v>0</v>
      </c>
      <c r="K64" s="6">
        <v>0</v>
      </c>
      <c r="L64" s="6">
        <v>1.7627173913043479</v>
      </c>
      <c r="M64" s="6">
        <v>0</v>
      </c>
      <c r="N64" s="6">
        <v>6.7103260869565196</v>
      </c>
      <c r="O64" s="6">
        <f>SUM(NonNurse[[#This Row],[Qualified Social Work Staff Hours]],NonNurse[[#This Row],[Other Social Work Staff Hours]])/NonNurse[[#This Row],[MDS Census]]</f>
        <v>0.11004456327985736</v>
      </c>
      <c r="P64" s="6">
        <v>0</v>
      </c>
      <c r="Q64" s="6">
        <v>11.62130434782609</v>
      </c>
      <c r="R64" s="6">
        <f>SUM(NonNurse[[#This Row],[Qualified Activities Professional Hours]],NonNurse[[#This Row],[Other Activities Professional Hours]])/NonNurse[[#This Row],[MDS Census]]</f>
        <v>0.19058110516934051</v>
      </c>
      <c r="S64" s="6">
        <v>1.412717391304348</v>
      </c>
      <c r="T64" s="6">
        <v>8.0180434782608696</v>
      </c>
      <c r="U64" s="6">
        <v>0</v>
      </c>
      <c r="V64" s="6">
        <f>SUM(NonNurse[[#This Row],[Occupational Therapist Hours]],NonNurse[[#This Row],[OT Assistant Hours]],NonNurse[[#This Row],[OT Aide Hours]])/NonNurse[[#This Row],[MDS Census]]</f>
        <v>0.15465775401069518</v>
      </c>
      <c r="W64" s="6">
        <v>5.2272826086956528</v>
      </c>
      <c r="X64" s="6">
        <v>4.2440217391304342</v>
      </c>
      <c r="Y64" s="6">
        <v>0</v>
      </c>
      <c r="Z64" s="6">
        <f>SUM(NonNurse[[#This Row],[Physical Therapist (PT) Hours]],NonNurse[[#This Row],[PT Assistant Hours]],NonNurse[[#This Row],[PT Aide Hours]])/NonNurse[[#This Row],[MDS Census]]</f>
        <v>0.15532263814616756</v>
      </c>
      <c r="AA64" s="6">
        <v>0</v>
      </c>
      <c r="AB64" s="6">
        <v>0</v>
      </c>
      <c r="AC64" s="6">
        <v>0</v>
      </c>
      <c r="AD64" s="6">
        <v>0</v>
      </c>
      <c r="AE64" s="6">
        <v>0</v>
      </c>
      <c r="AF64" s="6">
        <v>0</v>
      </c>
      <c r="AG64" s="6">
        <v>0</v>
      </c>
      <c r="AH64" s="1">
        <v>445184</v>
      </c>
      <c r="AI64">
        <v>4</v>
      </c>
    </row>
    <row r="65" spans="1:35" x14ac:dyDescent="0.25">
      <c r="A65" t="s">
        <v>352</v>
      </c>
      <c r="B65" t="s">
        <v>271</v>
      </c>
      <c r="C65" t="s">
        <v>607</v>
      </c>
      <c r="D65" t="s">
        <v>374</v>
      </c>
      <c r="E65" s="6">
        <v>55.260869565217391</v>
      </c>
      <c r="F65" s="6">
        <v>5.5652173913043477</v>
      </c>
      <c r="G65" s="6">
        <v>0</v>
      </c>
      <c r="H65" s="6">
        <v>0</v>
      </c>
      <c r="I65" s="6">
        <v>0</v>
      </c>
      <c r="J65" s="6">
        <v>0</v>
      </c>
      <c r="K65" s="6">
        <v>0</v>
      </c>
      <c r="L65" s="6">
        <v>4.4291304347826079</v>
      </c>
      <c r="M65" s="6">
        <v>0</v>
      </c>
      <c r="N65" s="6">
        <v>0</v>
      </c>
      <c r="O65" s="6">
        <f>SUM(NonNurse[[#This Row],[Qualified Social Work Staff Hours]],NonNurse[[#This Row],[Other Social Work Staff Hours]])/NonNurse[[#This Row],[MDS Census]]</f>
        <v>0</v>
      </c>
      <c r="P65" s="6">
        <v>4.1389130434782624</v>
      </c>
      <c r="Q65" s="6">
        <v>6.5115217391304343</v>
      </c>
      <c r="R65" s="6">
        <f>SUM(NonNurse[[#This Row],[Qualified Activities Professional Hours]],NonNurse[[#This Row],[Other Activities Professional Hours]])/NonNurse[[#This Row],[MDS Census]]</f>
        <v>0.19273013375295045</v>
      </c>
      <c r="S65" s="6">
        <v>1.9498913043478256</v>
      </c>
      <c r="T65" s="6">
        <v>5.9568478260869551</v>
      </c>
      <c r="U65" s="6">
        <v>0</v>
      </c>
      <c r="V65" s="6">
        <f>SUM(NonNurse[[#This Row],[Occupational Therapist Hours]],NonNurse[[#This Row],[OT Assistant Hours]],NonNurse[[#This Row],[OT Aide Hours]])/NonNurse[[#This Row],[MDS Census]]</f>
        <v>0.14308025177025963</v>
      </c>
      <c r="W65" s="6">
        <v>5.2173913043478262</v>
      </c>
      <c r="X65" s="6">
        <v>5.6122826086956534</v>
      </c>
      <c r="Y65" s="6">
        <v>0</v>
      </c>
      <c r="Z65" s="6">
        <f>SUM(NonNurse[[#This Row],[Physical Therapist (PT) Hours]],NonNurse[[#This Row],[PT Assistant Hours]],NonNurse[[#This Row],[PT Aide Hours]])/NonNurse[[#This Row],[MDS Census]]</f>
        <v>0.19597364280094415</v>
      </c>
      <c r="AA65" s="6">
        <v>0</v>
      </c>
      <c r="AB65" s="6">
        <v>0</v>
      </c>
      <c r="AC65" s="6">
        <v>0</v>
      </c>
      <c r="AD65" s="6">
        <v>0</v>
      </c>
      <c r="AE65" s="6">
        <v>56.891304347826086</v>
      </c>
      <c r="AF65" s="6">
        <v>0</v>
      </c>
      <c r="AG65" s="6">
        <v>0</v>
      </c>
      <c r="AH65" s="1">
        <v>445495</v>
      </c>
      <c r="AI65">
        <v>4</v>
      </c>
    </row>
    <row r="66" spans="1:35" x14ac:dyDescent="0.25">
      <c r="A66" t="s">
        <v>352</v>
      </c>
      <c r="B66" t="s">
        <v>199</v>
      </c>
      <c r="C66" t="s">
        <v>472</v>
      </c>
      <c r="D66" t="s">
        <v>425</v>
      </c>
      <c r="E66" s="6">
        <v>94.619565217391298</v>
      </c>
      <c r="F66" s="6">
        <v>5.5652173913043477</v>
      </c>
      <c r="G66" s="6">
        <v>0.21195652173913043</v>
      </c>
      <c r="H66" s="6">
        <v>0.27173913043478259</v>
      </c>
      <c r="I66" s="6">
        <v>3.5217391304347827</v>
      </c>
      <c r="J66" s="6">
        <v>0</v>
      </c>
      <c r="K66" s="6">
        <v>0.97826086956521741</v>
      </c>
      <c r="L66" s="6">
        <v>12.681956521739133</v>
      </c>
      <c r="M66" s="6">
        <v>0</v>
      </c>
      <c r="N66" s="6">
        <v>5.4340217391304346</v>
      </c>
      <c r="O66" s="6">
        <f>SUM(NonNurse[[#This Row],[Qualified Social Work Staff Hours]],NonNurse[[#This Row],[Other Social Work Staff Hours]])/NonNurse[[#This Row],[MDS Census]]</f>
        <v>5.7430212521539348E-2</v>
      </c>
      <c r="P66" s="6">
        <v>16.013369565217392</v>
      </c>
      <c r="Q66" s="6">
        <v>0</v>
      </c>
      <c r="R66" s="6">
        <f>SUM(NonNurse[[#This Row],[Qualified Activities Professional Hours]],NonNurse[[#This Row],[Other Activities Professional Hours]])/NonNurse[[#This Row],[MDS Census]]</f>
        <v>0.16923951751866745</v>
      </c>
      <c r="S66" s="6">
        <v>3.1265217391304354</v>
      </c>
      <c r="T66" s="6">
        <v>7.6417391304347824</v>
      </c>
      <c r="U66" s="6">
        <v>0</v>
      </c>
      <c r="V66" s="6">
        <f>SUM(NonNurse[[#This Row],[Occupational Therapist Hours]],NonNurse[[#This Row],[OT Assistant Hours]],NonNurse[[#This Row],[OT Aide Hours]])/NonNurse[[#This Row],[MDS Census]]</f>
        <v>0.11380585870189547</v>
      </c>
      <c r="W66" s="6">
        <v>3.1751086956521735</v>
      </c>
      <c r="X66" s="6">
        <v>9.2920652173913023</v>
      </c>
      <c r="Y66" s="6">
        <v>0</v>
      </c>
      <c r="Z66" s="6">
        <f>SUM(NonNurse[[#This Row],[Physical Therapist (PT) Hours]],NonNurse[[#This Row],[PT Assistant Hours]],NonNurse[[#This Row],[PT Aide Hours]])/NonNurse[[#This Row],[MDS Census]]</f>
        <v>0.13176105686387132</v>
      </c>
      <c r="AA66" s="6">
        <v>5.434782608695652E-2</v>
      </c>
      <c r="AB66" s="6">
        <v>0</v>
      </c>
      <c r="AC66" s="6">
        <v>0</v>
      </c>
      <c r="AD66" s="6">
        <v>1.8615217391304346</v>
      </c>
      <c r="AE66" s="6">
        <v>0</v>
      </c>
      <c r="AF66" s="6">
        <v>0</v>
      </c>
      <c r="AG66" s="6">
        <v>0.27173913043478259</v>
      </c>
      <c r="AH66" s="1">
        <v>445406</v>
      </c>
      <c r="AI66">
        <v>4</v>
      </c>
    </row>
    <row r="67" spans="1:35" x14ac:dyDescent="0.25">
      <c r="A67" t="s">
        <v>352</v>
      </c>
      <c r="B67" t="s">
        <v>142</v>
      </c>
      <c r="C67" t="s">
        <v>498</v>
      </c>
      <c r="D67" t="s">
        <v>402</v>
      </c>
      <c r="E67" s="6">
        <v>62.032608695652172</v>
      </c>
      <c r="F67" s="6">
        <v>5.7391304347826084</v>
      </c>
      <c r="G67" s="6">
        <v>0</v>
      </c>
      <c r="H67" s="6">
        <v>0</v>
      </c>
      <c r="I67" s="6">
        <v>0</v>
      </c>
      <c r="J67" s="6">
        <v>0</v>
      </c>
      <c r="K67" s="6">
        <v>0</v>
      </c>
      <c r="L67" s="6">
        <v>4.7197826086956516</v>
      </c>
      <c r="M67" s="6">
        <v>5.4019565217391321</v>
      </c>
      <c r="N67" s="6">
        <v>0</v>
      </c>
      <c r="O67" s="6">
        <f>SUM(NonNurse[[#This Row],[Qualified Social Work Staff Hours]],NonNurse[[#This Row],[Other Social Work Staff Hours]])/NonNurse[[#This Row],[MDS Census]]</f>
        <v>8.7082530226038235E-2</v>
      </c>
      <c r="P67" s="6">
        <v>5.7186956521739134</v>
      </c>
      <c r="Q67" s="6">
        <v>0</v>
      </c>
      <c r="R67" s="6">
        <f>SUM(NonNurse[[#This Row],[Qualified Activities Professional Hours]],NonNurse[[#This Row],[Other Activities Professional Hours]])/NonNurse[[#This Row],[MDS Census]]</f>
        <v>9.2188540388995974E-2</v>
      </c>
      <c r="S67" s="6">
        <v>1.408478260869565</v>
      </c>
      <c r="T67" s="6">
        <v>7.6770652173913048</v>
      </c>
      <c r="U67" s="6">
        <v>0</v>
      </c>
      <c r="V67" s="6">
        <f>SUM(NonNurse[[#This Row],[Occupational Therapist Hours]],NonNurse[[#This Row],[OT Assistant Hours]],NonNurse[[#This Row],[OT Aide Hours]])/NonNurse[[#This Row],[MDS Census]]</f>
        <v>0.14646399158927634</v>
      </c>
      <c r="W67" s="6">
        <v>1.3245652173913043</v>
      </c>
      <c r="X67" s="6">
        <v>8.6441304347826069</v>
      </c>
      <c r="Y67" s="6">
        <v>0</v>
      </c>
      <c r="Z67" s="6">
        <f>SUM(NonNurse[[#This Row],[Physical Therapist (PT) Hours]],NonNurse[[#This Row],[PT Assistant Hours]],NonNurse[[#This Row],[PT Aide Hours]])/NonNurse[[#This Row],[MDS Census]]</f>
        <v>0.16070089363939019</v>
      </c>
      <c r="AA67" s="6">
        <v>0</v>
      </c>
      <c r="AB67" s="6">
        <v>0</v>
      </c>
      <c r="AC67" s="6">
        <v>0</v>
      </c>
      <c r="AD67" s="6">
        <v>0</v>
      </c>
      <c r="AE67" s="6">
        <v>0</v>
      </c>
      <c r="AF67" s="6">
        <v>0</v>
      </c>
      <c r="AG67" s="6">
        <v>0</v>
      </c>
      <c r="AH67" s="1">
        <v>445297</v>
      </c>
      <c r="AI67">
        <v>4</v>
      </c>
    </row>
    <row r="68" spans="1:35" x14ac:dyDescent="0.25">
      <c r="A68" t="s">
        <v>352</v>
      </c>
      <c r="B68" t="s">
        <v>90</v>
      </c>
      <c r="C68" t="s">
        <v>456</v>
      </c>
      <c r="D68" t="s">
        <v>374</v>
      </c>
      <c r="E68" s="6">
        <v>129.11956521739131</v>
      </c>
      <c r="F68" s="6">
        <v>5.0434782608695654</v>
      </c>
      <c r="G68" s="6">
        <v>0.84782608695652173</v>
      </c>
      <c r="H68" s="6">
        <v>0</v>
      </c>
      <c r="I68" s="6">
        <v>10.521739130434783</v>
      </c>
      <c r="J68" s="6">
        <v>0</v>
      </c>
      <c r="K68" s="6">
        <v>0</v>
      </c>
      <c r="L68" s="6">
        <v>4.4705434782608684</v>
      </c>
      <c r="M68" s="6">
        <v>10.274456521739131</v>
      </c>
      <c r="N68" s="6">
        <v>0</v>
      </c>
      <c r="O68" s="6">
        <f>SUM(NonNurse[[#This Row],[Qualified Social Work Staff Hours]],NonNurse[[#This Row],[Other Social Work Staff Hours]])/NonNurse[[#This Row],[MDS Census]]</f>
        <v>7.957319639700311E-2</v>
      </c>
      <c r="P68" s="6">
        <v>5.4864130434782608</v>
      </c>
      <c r="Q68" s="6">
        <v>8.0407608695652169</v>
      </c>
      <c r="R68" s="6">
        <f>SUM(NonNurse[[#This Row],[Qualified Activities Professional Hours]],NonNurse[[#This Row],[Other Activities Professional Hours]])/NonNurse[[#This Row],[MDS Census]]</f>
        <v>0.10476471083424529</v>
      </c>
      <c r="S68" s="6">
        <v>5.76945652173913</v>
      </c>
      <c r="T68" s="6">
        <v>15.15271739130435</v>
      </c>
      <c r="U68" s="6">
        <v>0</v>
      </c>
      <c r="V68" s="6">
        <f>SUM(NonNurse[[#This Row],[Occupational Therapist Hours]],NonNurse[[#This Row],[OT Assistant Hours]],NonNurse[[#This Row],[OT Aide Hours]])/NonNurse[[#This Row],[MDS Census]]</f>
        <v>0.16203720851923564</v>
      </c>
      <c r="W68" s="6">
        <v>2.6341304347826084</v>
      </c>
      <c r="X68" s="6">
        <v>15.043152173913041</v>
      </c>
      <c r="Y68" s="6">
        <v>0</v>
      </c>
      <c r="Z68" s="6">
        <f>SUM(NonNurse[[#This Row],[Physical Therapist (PT) Hours]],NonNurse[[#This Row],[PT Assistant Hours]],NonNurse[[#This Row],[PT Aide Hours]])/NonNurse[[#This Row],[MDS Census]]</f>
        <v>0.13690630524454916</v>
      </c>
      <c r="AA68" s="6">
        <v>0</v>
      </c>
      <c r="AB68" s="6">
        <v>0</v>
      </c>
      <c r="AC68" s="6">
        <v>0</v>
      </c>
      <c r="AD68" s="6">
        <v>0</v>
      </c>
      <c r="AE68" s="6">
        <v>9.7934782608695645</v>
      </c>
      <c r="AF68" s="6">
        <v>0</v>
      </c>
      <c r="AG68" s="6">
        <v>0</v>
      </c>
      <c r="AH68" s="1">
        <v>445218</v>
      </c>
      <c r="AI68">
        <v>4</v>
      </c>
    </row>
    <row r="69" spans="1:35" x14ac:dyDescent="0.25">
      <c r="A69" t="s">
        <v>352</v>
      </c>
      <c r="B69" t="s">
        <v>130</v>
      </c>
      <c r="C69" t="s">
        <v>507</v>
      </c>
      <c r="D69" t="s">
        <v>373</v>
      </c>
      <c r="E69" s="6">
        <v>89.478260869565219</v>
      </c>
      <c r="F69" s="6">
        <v>5.7391304347826084</v>
      </c>
      <c r="G69" s="6">
        <v>6.5217391304347824E-2</v>
      </c>
      <c r="H69" s="6">
        <v>0.39130434782608697</v>
      </c>
      <c r="I69" s="6">
        <v>1.2282608695652173</v>
      </c>
      <c r="J69" s="6">
        <v>0</v>
      </c>
      <c r="K69" s="6">
        <v>0</v>
      </c>
      <c r="L69" s="6">
        <v>3.9871739130434802</v>
      </c>
      <c r="M69" s="6">
        <v>0</v>
      </c>
      <c r="N69" s="6">
        <v>5.7391304347826084</v>
      </c>
      <c r="O69" s="6">
        <f>SUM(NonNurse[[#This Row],[Qualified Social Work Staff Hours]],NonNurse[[#This Row],[Other Social Work Staff Hours]])/NonNurse[[#This Row],[MDS Census]]</f>
        <v>6.4139941690962099E-2</v>
      </c>
      <c r="P69" s="6">
        <v>6.190543478260869</v>
      </c>
      <c r="Q69" s="6">
        <v>4.8683695652173915</v>
      </c>
      <c r="R69" s="6">
        <f>SUM(NonNurse[[#This Row],[Qualified Activities Professional Hours]],NonNurse[[#This Row],[Other Activities Professional Hours]])/NonNurse[[#This Row],[MDS Census]]</f>
        <v>0.12359329446064138</v>
      </c>
      <c r="S69" s="6">
        <v>2.7191304347826089</v>
      </c>
      <c r="T69" s="6">
        <v>5.9830434782608704</v>
      </c>
      <c r="U69" s="6">
        <v>0</v>
      </c>
      <c r="V69" s="6">
        <f>SUM(NonNurse[[#This Row],[Occupational Therapist Hours]],NonNurse[[#This Row],[OT Assistant Hours]],NonNurse[[#This Row],[OT Aide Hours]])/NonNurse[[#This Row],[MDS Census]]</f>
        <v>9.7254616132167168E-2</v>
      </c>
      <c r="W69" s="6">
        <v>4.9266304347826084</v>
      </c>
      <c r="X69" s="6">
        <v>5.6476086956521758</v>
      </c>
      <c r="Y69" s="6">
        <v>0</v>
      </c>
      <c r="Z69" s="6">
        <f>SUM(NonNurse[[#This Row],[Physical Therapist (PT) Hours]],NonNurse[[#This Row],[PT Assistant Hours]],NonNurse[[#This Row],[PT Aide Hours]])/NonNurse[[#This Row],[MDS Census]]</f>
        <v>0.11817662779397474</v>
      </c>
      <c r="AA69" s="6">
        <v>0</v>
      </c>
      <c r="AB69" s="6">
        <v>0</v>
      </c>
      <c r="AC69" s="6">
        <v>0</v>
      </c>
      <c r="AD69" s="6">
        <v>0</v>
      </c>
      <c r="AE69" s="6">
        <v>0</v>
      </c>
      <c r="AF69" s="6">
        <v>0</v>
      </c>
      <c r="AG69" s="6">
        <v>0</v>
      </c>
      <c r="AH69" s="1">
        <v>445280</v>
      </c>
      <c r="AI69">
        <v>4</v>
      </c>
    </row>
    <row r="70" spans="1:35" x14ac:dyDescent="0.25">
      <c r="A70" t="s">
        <v>352</v>
      </c>
      <c r="B70" t="s">
        <v>286</v>
      </c>
      <c r="C70" t="s">
        <v>463</v>
      </c>
      <c r="D70" t="s">
        <v>423</v>
      </c>
      <c r="E70" s="6">
        <v>130.65217391304347</v>
      </c>
      <c r="F70" s="6">
        <v>5.1358695652173916</v>
      </c>
      <c r="G70" s="6">
        <v>0</v>
      </c>
      <c r="H70" s="6">
        <v>0</v>
      </c>
      <c r="I70" s="6">
        <v>10.108695652173912</v>
      </c>
      <c r="J70" s="6">
        <v>0</v>
      </c>
      <c r="K70" s="6">
        <v>5.3804347826086953</v>
      </c>
      <c r="L70" s="6">
        <v>12.225543478260869</v>
      </c>
      <c r="M70" s="6">
        <v>10.136086956521737</v>
      </c>
      <c r="N70" s="6">
        <v>0</v>
      </c>
      <c r="O70" s="6">
        <f>SUM(NonNurse[[#This Row],[Qualified Social Work Staff Hours]],NonNurse[[#This Row],[Other Social Work Staff Hours]])/NonNurse[[#This Row],[MDS Census]]</f>
        <v>7.7580698835274534E-2</v>
      </c>
      <c r="P70" s="6">
        <v>0</v>
      </c>
      <c r="Q70" s="6">
        <v>14.380434782608695</v>
      </c>
      <c r="R70" s="6">
        <f>SUM(NonNurse[[#This Row],[Qualified Activities Professional Hours]],NonNurse[[#This Row],[Other Activities Professional Hours]])/NonNurse[[#This Row],[MDS Census]]</f>
        <v>0.11006655574043261</v>
      </c>
      <c r="S70" s="6">
        <v>12.747282608695652</v>
      </c>
      <c r="T70" s="6">
        <v>12.739130434782609</v>
      </c>
      <c r="U70" s="6">
        <v>0</v>
      </c>
      <c r="V70" s="6">
        <f>SUM(NonNurse[[#This Row],[Occupational Therapist Hours]],NonNurse[[#This Row],[OT Assistant Hours]],NonNurse[[#This Row],[OT Aide Hours]])/NonNurse[[#This Row],[MDS Census]]</f>
        <v>0.19507071547420968</v>
      </c>
      <c r="W70" s="6">
        <v>12.720108695652174</v>
      </c>
      <c r="X70" s="6">
        <v>16.620326086956521</v>
      </c>
      <c r="Y70" s="6">
        <v>0</v>
      </c>
      <c r="Z70" s="6">
        <f>SUM(NonNurse[[#This Row],[Physical Therapist (PT) Hours]],NonNurse[[#This Row],[PT Assistant Hours]],NonNurse[[#This Row],[PT Aide Hours]])/NonNurse[[#This Row],[MDS Census]]</f>
        <v>0.22456905158069884</v>
      </c>
      <c r="AA70" s="6">
        <v>0</v>
      </c>
      <c r="AB70" s="6">
        <v>0</v>
      </c>
      <c r="AC70" s="6">
        <v>0</v>
      </c>
      <c r="AD70" s="6">
        <v>0</v>
      </c>
      <c r="AE70" s="6">
        <v>2.5543478260869565</v>
      </c>
      <c r="AF70" s="6">
        <v>0</v>
      </c>
      <c r="AG70" s="6">
        <v>0</v>
      </c>
      <c r="AH70" s="1">
        <v>445516</v>
      </c>
      <c r="AI70">
        <v>4</v>
      </c>
    </row>
    <row r="71" spans="1:35" x14ac:dyDescent="0.25">
      <c r="A71" t="s">
        <v>352</v>
      </c>
      <c r="B71" t="s">
        <v>127</v>
      </c>
      <c r="C71" t="s">
        <v>548</v>
      </c>
      <c r="D71" t="s">
        <v>416</v>
      </c>
      <c r="E71" s="6">
        <v>139.21739130434781</v>
      </c>
      <c r="F71" s="6">
        <v>4.4347826086956523</v>
      </c>
      <c r="G71" s="6">
        <v>0</v>
      </c>
      <c r="H71" s="6">
        <v>0.81010869565217425</v>
      </c>
      <c r="I71" s="6">
        <v>4.9347826086956523</v>
      </c>
      <c r="J71" s="6">
        <v>0</v>
      </c>
      <c r="K71" s="6">
        <v>8.3913043478260878</v>
      </c>
      <c r="L71" s="6">
        <v>1.2033695652173912</v>
      </c>
      <c r="M71" s="6">
        <v>10.864239130434781</v>
      </c>
      <c r="N71" s="6">
        <v>0</v>
      </c>
      <c r="O71" s="6">
        <f>SUM(NonNurse[[#This Row],[Qualified Social Work Staff Hours]],NonNurse[[#This Row],[Other Social Work Staff Hours]])/NonNurse[[#This Row],[MDS Census]]</f>
        <v>7.8037945034353517E-2</v>
      </c>
      <c r="P71" s="6">
        <v>3.8559782608695654</v>
      </c>
      <c r="Q71" s="6">
        <v>13.65413043478261</v>
      </c>
      <c r="R71" s="6">
        <f>SUM(NonNurse[[#This Row],[Qualified Activities Professional Hours]],NonNurse[[#This Row],[Other Activities Professional Hours]])/NonNurse[[#This Row],[MDS Census]]</f>
        <v>0.12577529668956905</v>
      </c>
      <c r="S71" s="6">
        <v>5.2259782608695664</v>
      </c>
      <c r="T71" s="6">
        <v>21.097826086956523</v>
      </c>
      <c r="U71" s="6">
        <v>0</v>
      </c>
      <c r="V71" s="6">
        <f>SUM(NonNurse[[#This Row],[Occupational Therapist Hours]],NonNurse[[#This Row],[OT Assistant Hours]],NonNurse[[#This Row],[OT Aide Hours]])/NonNurse[[#This Row],[MDS Census]]</f>
        <v>0.18908416614615869</v>
      </c>
      <c r="W71" s="6">
        <v>7.0340217391304325</v>
      </c>
      <c r="X71" s="6">
        <v>21.49086956521738</v>
      </c>
      <c r="Y71" s="6">
        <v>0</v>
      </c>
      <c r="Z71" s="6">
        <f>SUM(NonNurse[[#This Row],[Physical Therapist (PT) Hours]],NonNurse[[#This Row],[PT Assistant Hours]],NonNurse[[#This Row],[PT Aide Hours]])/NonNurse[[#This Row],[MDS Census]]</f>
        <v>0.20489459712679567</v>
      </c>
      <c r="AA71" s="6">
        <v>0</v>
      </c>
      <c r="AB71" s="6">
        <v>5.2826086956521738</v>
      </c>
      <c r="AC71" s="6">
        <v>0</v>
      </c>
      <c r="AD71" s="6">
        <v>0</v>
      </c>
      <c r="AE71" s="6">
        <v>0</v>
      </c>
      <c r="AF71" s="6">
        <v>0</v>
      </c>
      <c r="AG71" s="6">
        <v>0</v>
      </c>
      <c r="AH71" s="1">
        <v>445276</v>
      </c>
      <c r="AI71">
        <v>4</v>
      </c>
    </row>
    <row r="72" spans="1:35" x14ac:dyDescent="0.25">
      <c r="A72" t="s">
        <v>352</v>
      </c>
      <c r="B72" t="s">
        <v>299</v>
      </c>
      <c r="C72" t="s">
        <v>459</v>
      </c>
      <c r="D72" t="s">
        <v>427</v>
      </c>
      <c r="E72" s="6">
        <v>47.054347826086953</v>
      </c>
      <c r="F72" s="6">
        <v>5.8260869565217392</v>
      </c>
      <c r="G72" s="6">
        <v>6.5217391304347824E-2</v>
      </c>
      <c r="H72" s="6">
        <v>0</v>
      </c>
      <c r="I72" s="6">
        <v>6.25</v>
      </c>
      <c r="J72" s="6">
        <v>0</v>
      </c>
      <c r="K72" s="6">
        <v>0</v>
      </c>
      <c r="L72" s="6">
        <v>0</v>
      </c>
      <c r="M72" s="6">
        <v>5.1304347826086953</v>
      </c>
      <c r="N72" s="6">
        <v>0</v>
      </c>
      <c r="O72" s="6">
        <f>SUM(NonNurse[[#This Row],[Qualified Social Work Staff Hours]],NonNurse[[#This Row],[Other Social Work Staff Hours]])/NonNurse[[#This Row],[MDS Census]]</f>
        <v>0.10903210903210903</v>
      </c>
      <c r="P72" s="6">
        <v>2.6440217391304346</v>
      </c>
      <c r="Q72" s="6">
        <v>2.1875</v>
      </c>
      <c r="R72" s="6">
        <f>SUM(NonNurse[[#This Row],[Qualified Activities Professional Hours]],NonNurse[[#This Row],[Other Activities Professional Hours]])/NonNurse[[#This Row],[MDS Census]]</f>
        <v>0.10267960267960269</v>
      </c>
      <c r="S72" s="6">
        <v>0</v>
      </c>
      <c r="T72" s="6">
        <v>3.7231521739130424</v>
      </c>
      <c r="U72" s="6">
        <v>0</v>
      </c>
      <c r="V72" s="6">
        <f>SUM(NonNurse[[#This Row],[Occupational Therapist Hours]],NonNurse[[#This Row],[OT Assistant Hours]],NonNurse[[#This Row],[OT Aide Hours]])/NonNurse[[#This Row],[MDS Census]]</f>
        <v>7.9124509124509107E-2</v>
      </c>
      <c r="W72" s="6">
        <v>0.6327173913043479</v>
      </c>
      <c r="X72" s="6">
        <v>3.2764130434782617</v>
      </c>
      <c r="Y72" s="6">
        <v>0</v>
      </c>
      <c r="Z72" s="6">
        <f>SUM(NonNurse[[#This Row],[Physical Therapist (PT) Hours]],NonNurse[[#This Row],[PT Assistant Hours]],NonNurse[[#This Row],[PT Aide Hours]])/NonNurse[[#This Row],[MDS Census]]</f>
        <v>8.3076923076923104E-2</v>
      </c>
      <c r="AA72" s="6">
        <v>0</v>
      </c>
      <c r="AB72" s="6">
        <v>0</v>
      </c>
      <c r="AC72" s="6">
        <v>0</v>
      </c>
      <c r="AD72" s="6">
        <v>0</v>
      </c>
      <c r="AE72" s="6">
        <v>0</v>
      </c>
      <c r="AF72" s="6">
        <v>0</v>
      </c>
      <c r="AG72" s="6">
        <v>0.39130434782608697</v>
      </c>
      <c r="AH72" s="1">
        <v>445529</v>
      </c>
      <c r="AI72">
        <v>4</v>
      </c>
    </row>
    <row r="73" spans="1:35" x14ac:dyDescent="0.25">
      <c r="A73" t="s">
        <v>352</v>
      </c>
      <c r="B73" t="s">
        <v>253</v>
      </c>
      <c r="C73" t="s">
        <v>542</v>
      </c>
      <c r="D73" t="s">
        <v>430</v>
      </c>
      <c r="E73" s="6">
        <v>56.445652173913047</v>
      </c>
      <c r="F73" s="6">
        <v>5.6521739130434785</v>
      </c>
      <c r="G73" s="6">
        <v>0</v>
      </c>
      <c r="H73" s="6">
        <v>0.34913043478260869</v>
      </c>
      <c r="I73" s="6">
        <v>0.52173913043478259</v>
      </c>
      <c r="J73" s="6">
        <v>0</v>
      </c>
      <c r="K73" s="6">
        <v>0</v>
      </c>
      <c r="L73" s="6">
        <v>2.5666304347826085</v>
      </c>
      <c r="M73" s="6">
        <v>4.595652173913046</v>
      </c>
      <c r="N73" s="6">
        <v>0</v>
      </c>
      <c r="O73" s="6">
        <f>SUM(NonNurse[[#This Row],[Qualified Social Work Staff Hours]],NonNurse[[#This Row],[Other Social Work Staff Hours]])/NonNurse[[#This Row],[MDS Census]]</f>
        <v>8.1417292509146963E-2</v>
      </c>
      <c r="P73" s="6">
        <v>0</v>
      </c>
      <c r="Q73" s="6">
        <v>9.3090217391304311</v>
      </c>
      <c r="R73" s="6">
        <f>SUM(NonNurse[[#This Row],[Qualified Activities Professional Hours]],NonNurse[[#This Row],[Other Activities Professional Hours]])/NonNurse[[#This Row],[MDS Census]]</f>
        <v>0.16492008472944342</v>
      </c>
      <c r="S73" s="6">
        <v>1.701304347826087</v>
      </c>
      <c r="T73" s="6">
        <v>4.3855434782608684</v>
      </c>
      <c r="U73" s="6">
        <v>0</v>
      </c>
      <c r="V73" s="6">
        <f>SUM(NonNurse[[#This Row],[Occupational Therapist Hours]],NonNurse[[#This Row],[OT Assistant Hours]],NonNurse[[#This Row],[OT Aide Hours]])/NonNurse[[#This Row],[MDS Census]]</f>
        <v>0.10783554785287885</v>
      </c>
      <c r="W73" s="6">
        <v>2.2159782608695657</v>
      </c>
      <c r="X73" s="6">
        <v>4.8992391304347818</v>
      </c>
      <c r="Y73" s="6">
        <v>0</v>
      </c>
      <c r="Z73" s="6">
        <f>SUM(NonNurse[[#This Row],[Physical Therapist (PT) Hours]],NonNurse[[#This Row],[PT Assistant Hours]],NonNurse[[#This Row],[PT Aide Hours]])/NonNurse[[#This Row],[MDS Census]]</f>
        <v>0.12605430387059502</v>
      </c>
      <c r="AA73" s="6">
        <v>0</v>
      </c>
      <c r="AB73" s="6">
        <v>0</v>
      </c>
      <c r="AC73" s="6">
        <v>0</v>
      </c>
      <c r="AD73" s="6">
        <v>0</v>
      </c>
      <c r="AE73" s="6">
        <v>0</v>
      </c>
      <c r="AF73" s="6">
        <v>0</v>
      </c>
      <c r="AG73" s="6">
        <v>0</v>
      </c>
      <c r="AH73" s="1">
        <v>445477</v>
      </c>
      <c r="AI73">
        <v>4</v>
      </c>
    </row>
    <row r="74" spans="1:35" x14ac:dyDescent="0.25">
      <c r="A74" t="s">
        <v>352</v>
      </c>
      <c r="B74" t="s">
        <v>60</v>
      </c>
      <c r="C74" t="s">
        <v>554</v>
      </c>
      <c r="D74" t="s">
        <v>421</v>
      </c>
      <c r="E74" s="6">
        <v>84.521739130434781</v>
      </c>
      <c r="F74" s="6">
        <v>5.8260869565217392</v>
      </c>
      <c r="G74" s="6">
        <v>0.2608695652173913</v>
      </c>
      <c r="H74" s="6">
        <v>0.6133695652173915</v>
      </c>
      <c r="I74" s="6">
        <v>1.1304347826086956</v>
      </c>
      <c r="J74" s="6">
        <v>0</v>
      </c>
      <c r="K74" s="6">
        <v>0</v>
      </c>
      <c r="L74" s="6">
        <v>3.7904347826086959</v>
      </c>
      <c r="M74" s="6">
        <v>4.0681521739130435</v>
      </c>
      <c r="N74" s="6">
        <v>0</v>
      </c>
      <c r="O74" s="6">
        <f>SUM(NonNurse[[#This Row],[Qualified Social Work Staff Hours]],NonNurse[[#This Row],[Other Social Work Staff Hours]])/NonNurse[[#This Row],[MDS Census]]</f>
        <v>4.8131430041152265E-2</v>
      </c>
      <c r="P74" s="6">
        <v>5.079673913043476</v>
      </c>
      <c r="Q74" s="6">
        <v>2.636304347826087</v>
      </c>
      <c r="R74" s="6">
        <f>SUM(NonNurse[[#This Row],[Qualified Activities Professional Hours]],NonNurse[[#This Row],[Other Activities Professional Hours]])/NonNurse[[#This Row],[MDS Census]]</f>
        <v>9.1289866255144014E-2</v>
      </c>
      <c r="S74" s="6">
        <v>6.6973913043478266</v>
      </c>
      <c r="T74" s="6">
        <v>8.5319565217391293</v>
      </c>
      <c r="U74" s="6">
        <v>0</v>
      </c>
      <c r="V74" s="6">
        <f>SUM(NonNurse[[#This Row],[Occupational Therapist Hours]],NonNurse[[#This Row],[OT Assistant Hours]],NonNurse[[#This Row],[OT Aide Hours]])/NonNurse[[#This Row],[MDS Census]]</f>
        <v>0.18018261316872428</v>
      </c>
      <c r="W74" s="6">
        <v>3.8715217391304368</v>
      </c>
      <c r="X74" s="6">
        <v>8.5716304347826071</v>
      </c>
      <c r="Y74" s="6">
        <v>0</v>
      </c>
      <c r="Z74" s="6">
        <f>SUM(NonNurse[[#This Row],[Physical Therapist (PT) Hours]],NonNurse[[#This Row],[PT Assistant Hours]],NonNurse[[#This Row],[PT Aide Hours]])/NonNurse[[#This Row],[MDS Census]]</f>
        <v>0.14721836419753087</v>
      </c>
      <c r="AA74" s="6">
        <v>0</v>
      </c>
      <c r="AB74" s="6">
        <v>0</v>
      </c>
      <c r="AC74" s="6">
        <v>0</v>
      </c>
      <c r="AD74" s="6">
        <v>0</v>
      </c>
      <c r="AE74" s="6">
        <v>0</v>
      </c>
      <c r="AF74" s="6">
        <v>0</v>
      </c>
      <c r="AG74" s="6">
        <v>0</v>
      </c>
      <c r="AH74" s="1">
        <v>445156</v>
      </c>
      <c r="AI74">
        <v>4</v>
      </c>
    </row>
    <row r="75" spans="1:35" x14ac:dyDescent="0.25">
      <c r="A75" t="s">
        <v>352</v>
      </c>
      <c r="B75" t="s">
        <v>59</v>
      </c>
      <c r="C75" t="s">
        <v>483</v>
      </c>
      <c r="D75" t="s">
        <v>401</v>
      </c>
      <c r="E75" s="6">
        <v>59.858695652173914</v>
      </c>
      <c r="F75" s="6">
        <v>5.3913043478260869</v>
      </c>
      <c r="G75" s="6">
        <v>0.29347826086956524</v>
      </c>
      <c r="H75" s="6">
        <v>0.2608695652173913</v>
      </c>
      <c r="I75" s="6">
        <v>0.52173913043478259</v>
      </c>
      <c r="J75" s="6">
        <v>0</v>
      </c>
      <c r="K75" s="6">
        <v>0</v>
      </c>
      <c r="L75" s="6">
        <v>4.5792391304347824</v>
      </c>
      <c r="M75" s="6">
        <v>5.147608695652174</v>
      </c>
      <c r="N75" s="6">
        <v>0</v>
      </c>
      <c r="O75" s="6">
        <f>SUM(NonNurse[[#This Row],[Qualified Social Work Staff Hours]],NonNurse[[#This Row],[Other Social Work Staff Hours]])/NonNurse[[#This Row],[MDS Census]]</f>
        <v>8.5996005084437985E-2</v>
      </c>
      <c r="P75" s="6">
        <v>5.5201086956521745</v>
      </c>
      <c r="Q75" s="6">
        <v>0.34804347826086951</v>
      </c>
      <c r="R75" s="6">
        <f>SUM(NonNurse[[#This Row],[Qualified Activities Professional Hours]],NonNurse[[#This Row],[Other Activities Professional Hours]])/NonNurse[[#This Row],[MDS Census]]</f>
        <v>9.8033412021064109E-2</v>
      </c>
      <c r="S75" s="6">
        <v>4.8957608695652173</v>
      </c>
      <c r="T75" s="6">
        <v>4.7180434782608689</v>
      </c>
      <c r="U75" s="6">
        <v>0</v>
      </c>
      <c r="V75" s="6">
        <f>SUM(NonNurse[[#This Row],[Occupational Therapist Hours]],NonNurse[[#This Row],[OT Assistant Hours]],NonNurse[[#This Row],[OT Aide Hours]])/NonNurse[[#This Row],[MDS Census]]</f>
        <v>0.1606083166878518</v>
      </c>
      <c r="W75" s="6">
        <v>2.2077173913043482</v>
      </c>
      <c r="X75" s="6">
        <v>5.8966304347826091</v>
      </c>
      <c r="Y75" s="6">
        <v>0</v>
      </c>
      <c r="Z75" s="6">
        <f>SUM(NonNurse[[#This Row],[Physical Therapist (PT) Hours]],NonNurse[[#This Row],[PT Assistant Hours]],NonNurse[[#This Row],[PT Aide Hours]])/NonNurse[[#This Row],[MDS Census]]</f>
        <v>0.1353913201380062</v>
      </c>
      <c r="AA75" s="6">
        <v>0</v>
      </c>
      <c r="AB75" s="6">
        <v>0</v>
      </c>
      <c r="AC75" s="6">
        <v>0</v>
      </c>
      <c r="AD75" s="6">
        <v>0</v>
      </c>
      <c r="AE75" s="6">
        <v>0</v>
      </c>
      <c r="AF75" s="6">
        <v>0</v>
      </c>
      <c r="AG75" s="6">
        <v>0</v>
      </c>
      <c r="AH75" s="1">
        <v>445155</v>
      </c>
      <c r="AI75">
        <v>4</v>
      </c>
    </row>
    <row r="76" spans="1:35" x14ac:dyDescent="0.25">
      <c r="A76" t="s">
        <v>352</v>
      </c>
      <c r="B76" t="s">
        <v>110</v>
      </c>
      <c r="C76" t="s">
        <v>541</v>
      </c>
      <c r="D76" t="s">
        <v>442</v>
      </c>
      <c r="E76" s="6">
        <v>93.815217391304344</v>
      </c>
      <c r="F76" s="6">
        <v>5.3913043478260869</v>
      </c>
      <c r="G76" s="6">
        <v>0.2608695652173913</v>
      </c>
      <c r="H76" s="6">
        <v>0.3858695652173913</v>
      </c>
      <c r="I76" s="6">
        <v>1.0434782608695652</v>
      </c>
      <c r="J76" s="6">
        <v>0</v>
      </c>
      <c r="K76" s="6">
        <v>0</v>
      </c>
      <c r="L76" s="6">
        <v>4.3499999999999996</v>
      </c>
      <c r="M76" s="6">
        <v>5.8951086956521728</v>
      </c>
      <c r="N76" s="6">
        <v>0</v>
      </c>
      <c r="O76" s="6">
        <f>SUM(NonNurse[[#This Row],[Qualified Social Work Staff Hours]],NonNurse[[#This Row],[Other Social Work Staff Hours]])/NonNurse[[#This Row],[MDS Census]]</f>
        <v>6.2837446414088741E-2</v>
      </c>
      <c r="P76" s="6">
        <v>4.9447826086956539</v>
      </c>
      <c r="Q76" s="6">
        <v>3.6036956521739127</v>
      </c>
      <c r="R76" s="6">
        <f>SUM(NonNurse[[#This Row],[Qualified Activities Professional Hours]],NonNurse[[#This Row],[Other Activities Professional Hours]])/NonNurse[[#This Row],[MDS Census]]</f>
        <v>9.1120380025489542E-2</v>
      </c>
      <c r="S76" s="6">
        <v>9.9820652173913054</v>
      </c>
      <c r="T76" s="6">
        <v>4.9300000000000006</v>
      </c>
      <c r="U76" s="6">
        <v>0</v>
      </c>
      <c r="V76" s="6">
        <f>SUM(NonNurse[[#This Row],[Occupational Therapist Hours]],NonNurse[[#This Row],[OT Assistant Hours]],NonNurse[[#This Row],[OT Aide Hours]])/NonNurse[[#This Row],[MDS Census]]</f>
        <v>0.15895145406094313</v>
      </c>
      <c r="W76" s="6">
        <v>4.9966304347826105</v>
      </c>
      <c r="X76" s="6">
        <v>8.3091304347826096</v>
      </c>
      <c r="Y76" s="6">
        <v>0</v>
      </c>
      <c r="Z76" s="6">
        <f>SUM(NonNurse[[#This Row],[Physical Therapist (PT) Hours]],NonNurse[[#This Row],[PT Assistant Hours]],NonNurse[[#This Row],[PT Aide Hours]])/NonNurse[[#This Row],[MDS Census]]</f>
        <v>0.14182945197543739</v>
      </c>
      <c r="AA76" s="6">
        <v>0</v>
      </c>
      <c r="AB76" s="6">
        <v>0</v>
      </c>
      <c r="AC76" s="6">
        <v>0</v>
      </c>
      <c r="AD76" s="6">
        <v>0</v>
      </c>
      <c r="AE76" s="6">
        <v>0</v>
      </c>
      <c r="AF76" s="6">
        <v>0</v>
      </c>
      <c r="AG76" s="6">
        <v>0</v>
      </c>
      <c r="AH76" s="1">
        <v>445249</v>
      </c>
      <c r="AI76">
        <v>4</v>
      </c>
    </row>
    <row r="77" spans="1:35" x14ac:dyDescent="0.25">
      <c r="A77" t="s">
        <v>352</v>
      </c>
      <c r="B77" t="s">
        <v>63</v>
      </c>
      <c r="C77" t="s">
        <v>484</v>
      </c>
      <c r="D77" t="s">
        <v>425</v>
      </c>
      <c r="E77" s="6">
        <v>81.934782608695656</v>
      </c>
      <c r="F77" s="6">
        <v>5.8260869565217392</v>
      </c>
      <c r="G77" s="6">
        <v>0.45652173913043476</v>
      </c>
      <c r="H77" s="6">
        <v>0.48760869565217396</v>
      </c>
      <c r="I77" s="6">
        <v>1.173913043478261</v>
      </c>
      <c r="J77" s="6">
        <v>0</v>
      </c>
      <c r="K77" s="6">
        <v>0</v>
      </c>
      <c r="L77" s="6">
        <v>1.5016304347826088</v>
      </c>
      <c r="M77" s="6">
        <v>2.6343478260869566</v>
      </c>
      <c r="N77" s="6">
        <v>0</v>
      </c>
      <c r="O77" s="6">
        <f>SUM(NonNurse[[#This Row],[Qualified Social Work Staff Hours]],NonNurse[[#This Row],[Other Social Work Staff Hours]])/NonNurse[[#This Row],[MDS Census]]</f>
        <v>3.2151764393738388E-2</v>
      </c>
      <c r="P77" s="6">
        <v>5.5370652173913051</v>
      </c>
      <c r="Q77" s="6">
        <v>0</v>
      </c>
      <c r="R77" s="6">
        <f>SUM(NonNurse[[#This Row],[Qualified Activities Professional Hours]],NonNurse[[#This Row],[Other Activities Professional Hours]])/NonNurse[[#This Row],[MDS Census]]</f>
        <v>6.7578933404085967E-2</v>
      </c>
      <c r="S77" s="6">
        <v>1.4796739130434786</v>
      </c>
      <c r="T77" s="6">
        <v>2.2596739130434784</v>
      </c>
      <c r="U77" s="6">
        <v>0</v>
      </c>
      <c r="V77" s="6">
        <f>SUM(NonNurse[[#This Row],[Occupational Therapist Hours]],NonNurse[[#This Row],[OT Assistant Hours]],NonNurse[[#This Row],[OT Aide Hours]])/NonNurse[[#This Row],[MDS Census]]</f>
        <v>4.5638100291854611E-2</v>
      </c>
      <c r="W77" s="6">
        <v>1.8585869565217392</v>
      </c>
      <c r="X77" s="6">
        <v>1.3301086956521739</v>
      </c>
      <c r="Y77" s="6">
        <v>0</v>
      </c>
      <c r="Z77" s="6">
        <f>SUM(NonNurse[[#This Row],[Physical Therapist (PT) Hours]],NonNurse[[#This Row],[PT Assistant Hours]],NonNurse[[#This Row],[PT Aide Hours]])/NonNurse[[#This Row],[MDS Census]]</f>
        <v>3.8917484743963913E-2</v>
      </c>
      <c r="AA77" s="6">
        <v>0</v>
      </c>
      <c r="AB77" s="6">
        <v>0</v>
      </c>
      <c r="AC77" s="6">
        <v>0</v>
      </c>
      <c r="AD77" s="6">
        <v>0</v>
      </c>
      <c r="AE77" s="6">
        <v>0</v>
      </c>
      <c r="AF77" s="6">
        <v>0</v>
      </c>
      <c r="AG77" s="6">
        <v>0</v>
      </c>
      <c r="AH77" s="1">
        <v>445160</v>
      </c>
      <c r="AI77">
        <v>4</v>
      </c>
    </row>
    <row r="78" spans="1:35" x14ac:dyDescent="0.25">
      <c r="A78" t="s">
        <v>352</v>
      </c>
      <c r="B78" t="s">
        <v>71</v>
      </c>
      <c r="C78" t="s">
        <v>466</v>
      </c>
      <c r="D78" t="s">
        <v>393</v>
      </c>
      <c r="E78" s="6">
        <v>98.141304347826093</v>
      </c>
      <c r="F78" s="6">
        <v>5.1304347826086953</v>
      </c>
      <c r="G78" s="6">
        <v>0.89673913043478259</v>
      </c>
      <c r="H78" s="6">
        <v>0</v>
      </c>
      <c r="I78" s="6">
        <v>2.0760869565217392</v>
      </c>
      <c r="J78" s="6">
        <v>0</v>
      </c>
      <c r="K78" s="6">
        <v>0</v>
      </c>
      <c r="L78" s="6">
        <v>5.1081521739130462</v>
      </c>
      <c r="M78" s="6">
        <v>4.8108695652173905</v>
      </c>
      <c r="N78" s="6">
        <v>0</v>
      </c>
      <c r="O78" s="6">
        <f>SUM(NonNurse[[#This Row],[Qualified Social Work Staff Hours]],NonNurse[[#This Row],[Other Social Work Staff Hours]])/NonNurse[[#This Row],[MDS Census]]</f>
        <v>4.901982500830656E-2</v>
      </c>
      <c r="P78" s="6">
        <v>0</v>
      </c>
      <c r="Q78" s="6">
        <v>12.375</v>
      </c>
      <c r="R78" s="6">
        <f>SUM(NonNurse[[#This Row],[Qualified Activities Professional Hours]],NonNurse[[#This Row],[Other Activities Professional Hours]])/NonNurse[[#This Row],[MDS Census]]</f>
        <v>0.12609369808395171</v>
      </c>
      <c r="S78" s="6">
        <v>3.7555434782608694</v>
      </c>
      <c r="T78" s="6">
        <v>8.6494565217391308</v>
      </c>
      <c r="U78" s="6">
        <v>0</v>
      </c>
      <c r="V78" s="6">
        <f>SUM(NonNurse[[#This Row],[Occupational Therapist Hours]],NonNurse[[#This Row],[OT Assistant Hours]],NonNurse[[#This Row],[OT Aide Hours]])/NonNurse[[#This Row],[MDS Census]]</f>
        <v>0.12639937977627644</v>
      </c>
      <c r="W78" s="6">
        <v>4.7359782608695653</v>
      </c>
      <c r="X78" s="6">
        <v>13.630217391304347</v>
      </c>
      <c r="Y78" s="6">
        <v>4.6086956521739131</v>
      </c>
      <c r="Z78" s="6">
        <f>SUM(NonNurse[[#This Row],[Physical Therapist (PT) Hours]],NonNurse[[#This Row],[PT Assistant Hours]],NonNurse[[#This Row],[PT Aide Hours]])/NonNurse[[#This Row],[MDS Census]]</f>
        <v>0.23410012182966</v>
      </c>
      <c r="AA78" s="6">
        <v>0</v>
      </c>
      <c r="AB78" s="6">
        <v>0</v>
      </c>
      <c r="AC78" s="6">
        <v>0</v>
      </c>
      <c r="AD78" s="6">
        <v>0</v>
      </c>
      <c r="AE78" s="6">
        <v>0</v>
      </c>
      <c r="AF78" s="6">
        <v>0</v>
      </c>
      <c r="AG78" s="6">
        <v>0</v>
      </c>
      <c r="AH78" s="1">
        <v>445173</v>
      </c>
      <c r="AI78">
        <v>4</v>
      </c>
    </row>
    <row r="79" spans="1:35" x14ac:dyDescent="0.25">
      <c r="A79" t="s">
        <v>352</v>
      </c>
      <c r="B79" t="s">
        <v>218</v>
      </c>
      <c r="C79" t="s">
        <v>511</v>
      </c>
      <c r="D79" t="s">
        <v>410</v>
      </c>
      <c r="E79" s="6">
        <v>55.826086956521742</v>
      </c>
      <c r="F79" s="6">
        <v>5.7391304347826084</v>
      </c>
      <c r="G79" s="6">
        <v>6.5217391304347824E-2</v>
      </c>
      <c r="H79" s="6">
        <v>0.39130434782608697</v>
      </c>
      <c r="I79" s="6">
        <v>0.61956521739130432</v>
      </c>
      <c r="J79" s="6">
        <v>0</v>
      </c>
      <c r="K79" s="6">
        <v>0</v>
      </c>
      <c r="L79" s="6">
        <v>0</v>
      </c>
      <c r="M79" s="6">
        <v>5.7391304347826084</v>
      </c>
      <c r="N79" s="6">
        <v>0</v>
      </c>
      <c r="O79" s="6">
        <f>SUM(NonNurse[[#This Row],[Qualified Social Work Staff Hours]],NonNurse[[#This Row],[Other Social Work Staff Hours]])/NonNurse[[#This Row],[MDS Census]]</f>
        <v>0.10280373831775699</v>
      </c>
      <c r="P79" s="6">
        <v>1.8151086956521738</v>
      </c>
      <c r="Q79" s="6">
        <v>4.2105434782608704</v>
      </c>
      <c r="R79" s="6">
        <f>SUM(NonNurse[[#This Row],[Qualified Activities Professional Hours]],NonNurse[[#This Row],[Other Activities Professional Hours]])/NonNurse[[#This Row],[MDS Census]]</f>
        <v>0.10793613707165109</v>
      </c>
      <c r="S79" s="6">
        <v>0.66815217391304349</v>
      </c>
      <c r="T79" s="6">
        <v>5.7391304347826084</v>
      </c>
      <c r="U79" s="6">
        <v>0</v>
      </c>
      <c r="V79" s="6">
        <f>SUM(NonNurse[[#This Row],[Occupational Therapist Hours]],NonNurse[[#This Row],[OT Assistant Hours]],NonNurse[[#This Row],[OT Aide Hours]])/NonNurse[[#This Row],[MDS Census]]</f>
        <v>0.11477219626168222</v>
      </c>
      <c r="W79" s="6">
        <v>0</v>
      </c>
      <c r="X79" s="6">
        <v>6.4047826086956494</v>
      </c>
      <c r="Y79" s="6">
        <v>0</v>
      </c>
      <c r="Z79" s="6">
        <f>SUM(NonNurse[[#This Row],[Physical Therapist (PT) Hours]],NonNurse[[#This Row],[PT Assistant Hours]],NonNurse[[#This Row],[PT Aide Hours]])/NonNurse[[#This Row],[MDS Census]]</f>
        <v>0.11472741433021802</v>
      </c>
      <c r="AA79" s="6">
        <v>0</v>
      </c>
      <c r="AB79" s="6">
        <v>0</v>
      </c>
      <c r="AC79" s="6">
        <v>0</v>
      </c>
      <c r="AD79" s="6">
        <v>0</v>
      </c>
      <c r="AE79" s="6">
        <v>0</v>
      </c>
      <c r="AF79" s="6">
        <v>0</v>
      </c>
      <c r="AG79" s="6">
        <v>0</v>
      </c>
      <c r="AH79" s="1">
        <v>445434</v>
      </c>
      <c r="AI79">
        <v>4</v>
      </c>
    </row>
    <row r="80" spans="1:35" x14ac:dyDescent="0.25">
      <c r="A80" t="s">
        <v>352</v>
      </c>
      <c r="B80" t="s">
        <v>254</v>
      </c>
      <c r="C80" t="s">
        <v>606</v>
      </c>
      <c r="D80" t="s">
        <v>387</v>
      </c>
      <c r="E80" s="6">
        <v>51.489130434782609</v>
      </c>
      <c r="F80" s="6">
        <v>8.8804347826086953</v>
      </c>
      <c r="G80" s="6">
        <v>0.51086956521739135</v>
      </c>
      <c r="H80" s="6">
        <v>0.54347826086956519</v>
      </c>
      <c r="I80" s="6">
        <v>9.945652173913043</v>
      </c>
      <c r="J80" s="6">
        <v>0</v>
      </c>
      <c r="K80" s="6">
        <v>0</v>
      </c>
      <c r="L80" s="6">
        <v>4.6955434782608689</v>
      </c>
      <c r="M80" s="6">
        <v>4.5108695652173916</v>
      </c>
      <c r="N80" s="6">
        <v>0.93478260869565222</v>
      </c>
      <c r="O80" s="6">
        <f>SUM(NonNurse[[#This Row],[Qualified Social Work Staff Hours]],NonNurse[[#This Row],[Other Social Work Staff Hours]])/NonNurse[[#This Row],[MDS Census]]</f>
        <v>0.10576314122862572</v>
      </c>
      <c r="P80" s="6">
        <v>4.8260869565217392</v>
      </c>
      <c r="Q80" s="6">
        <v>0</v>
      </c>
      <c r="R80" s="6">
        <f>SUM(NonNurse[[#This Row],[Qualified Activities Professional Hours]],NonNurse[[#This Row],[Other Activities Professional Hours]])/NonNurse[[#This Row],[MDS Census]]</f>
        <v>9.3730208993033567E-2</v>
      </c>
      <c r="S80" s="6">
        <v>5.6334782608695662</v>
      </c>
      <c r="T80" s="6">
        <v>5.0247826086956531</v>
      </c>
      <c r="U80" s="6">
        <v>0</v>
      </c>
      <c r="V80" s="6">
        <f>SUM(NonNurse[[#This Row],[Occupational Therapist Hours]],NonNurse[[#This Row],[OT Assistant Hours]],NonNurse[[#This Row],[OT Aide Hours]])/NonNurse[[#This Row],[MDS Census]]</f>
        <v>0.20700021110407432</v>
      </c>
      <c r="W80" s="6">
        <v>2.5905434782608698</v>
      </c>
      <c r="X80" s="6">
        <v>4.8708695652173928</v>
      </c>
      <c r="Y80" s="6">
        <v>2</v>
      </c>
      <c r="Z80" s="6">
        <f>SUM(NonNurse[[#This Row],[Physical Therapist (PT) Hours]],NonNurse[[#This Row],[PT Assistant Hours]],NonNurse[[#This Row],[PT Aide Hours]])/NonNurse[[#This Row],[MDS Census]]</f>
        <v>0.18375554148195064</v>
      </c>
      <c r="AA80" s="6">
        <v>0</v>
      </c>
      <c r="AB80" s="6">
        <v>0</v>
      </c>
      <c r="AC80" s="6">
        <v>0</v>
      </c>
      <c r="AD80" s="6">
        <v>0</v>
      </c>
      <c r="AE80" s="6">
        <v>5.7826086956521738</v>
      </c>
      <c r="AF80" s="6">
        <v>0</v>
      </c>
      <c r="AG80" s="6">
        <v>2.0706521739130435</v>
      </c>
      <c r="AH80" s="1">
        <v>445478</v>
      </c>
      <c r="AI80">
        <v>4</v>
      </c>
    </row>
    <row r="81" spans="1:35" x14ac:dyDescent="0.25">
      <c r="A81" t="s">
        <v>352</v>
      </c>
      <c r="B81" t="s">
        <v>2</v>
      </c>
      <c r="C81" t="s">
        <v>509</v>
      </c>
      <c r="D81" t="s">
        <v>410</v>
      </c>
      <c r="E81" s="6">
        <v>62.815217391304351</v>
      </c>
      <c r="F81" s="6">
        <v>5.6521739130434785</v>
      </c>
      <c r="G81" s="6">
        <v>0</v>
      </c>
      <c r="H81" s="6">
        <v>0</v>
      </c>
      <c r="I81" s="6">
        <v>0</v>
      </c>
      <c r="J81" s="6">
        <v>0</v>
      </c>
      <c r="K81" s="6">
        <v>0</v>
      </c>
      <c r="L81" s="6">
        <v>5.3655434782608706</v>
      </c>
      <c r="M81" s="6">
        <v>6.0649999999999986</v>
      </c>
      <c r="N81" s="6">
        <v>0</v>
      </c>
      <c r="O81" s="6">
        <f>SUM(NonNurse[[#This Row],[Qualified Social Work Staff Hours]],NonNurse[[#This Row],[Other Social Work Staff Hours]])/NonNurse[[#This Row],[MDS Census]]</f>
        <v>9.6553036857587787E-2</v>
      </c>
      <c r="P81" s="6">
        <v>4.817608695652174</v>
      </c>
      <c r="Q81" s="6">
        <v>5.3215217391304348</v>
      </c>
      <c r="R81" s="6">
        <f>SUM(NonNurse[[#This Row],[Qualified Activities Professional Hours]],NonNurse[[#This Row],[Other Activities Professional Hours]])/NonNurse[[#This Row],[MDS Census]]</f>
        <v>0.16141200899809655</v>
      </c>
      <c r="S81" s="6">
        <v>2.0333695652173911</v>
      </c>
      <c r="T81" s="6">
        <v>5.9383695652173891</v>
      </c>
      <c r="U81" s="6">
        <v>0</v>
      </c>
      <c r="V81" s="6">
        <f>SUM(NonNurse[[#This Row],[Occupational Therapist Hours]],NonNurse[[#This Row],[OT Assistant Hours]],NonNurse[[#This Row],[OT Aide Hours]])/NonNurse[[#This Row],[MDS Census]]</f>
        <v>0.12690776951029586</v>
      </c>
      <c r="W81" s="6">
        <v>4.8095652173913042</v>
      </c>
      <c r="X81" s="6">
        <v>10.864456521739131</v>
      </c>
      <c r="Y81" s="6">
        <v>3.8369565217391304</v>
      </c>
      <c r="Z81" s="6">
        <f>SUM(NonNurse[[#This Row],[Physical Therapist (PT) Hours]],NonNurse[[#This Row],[PT Assistant Hours]],NonNurse[[#This Row],[PT Aide Hours]])/NonNurse[[#This Row],[MDS Census]]</f>
        <v>0.31060910192074748</v>
      </c>
      <c r="AA81" s="6">
        <v>0</v>
      </c>
      <c r="AB81" s="6">
        <v>0</v>
      </c>
      <c r="AC81" s="6">
        <v>0</v>
      </c>
      <c r="AD81" s="6">
        <v>0</v>
      </c>
      <c r="AE81" s="6">
        <v>0</v>
      </c>
      <c r="AF81" s="6">
        <v>0</v>
      </c>
      <c r="AG81" s="6">
        <v>0</v>
      </c>
      <c r="AH81" s="1">
        <v>445468</v>
      </c>
      <c r="AI81">
        <v>4</v>
      </c>
    </row>
    <row r="82" spans="1:35" x14ac:dyDescent="0.25">
      <c r="A82" t="s">
        <v>352</v>
      </c>
      <c r="B82" t="s">
        <v>156</v>
      </c>
      <c r="C82" t="s">
        <v>536</v>
      </c>
      <c r="D82" t="s">
        <v>434</v>
      </c>
      <c r="E82" s="6">
        <v>51.021739130434781</v>
      </c>
      <c r="F82" s="6">
        <v>5.4782608695652177</v>
      </c>
      <c r="G82" s="6">
        <v>0.18478260869565216</v>
      </c>
      <c r="H82" s="6">
        <v>0.20978260869565218</v>
      </c>
      <c r="I82" s="6">
        <v>1.0217391304347827</v>
      </c>
      <c r="J82" s="6">
        <v>0</v>
      </c>
      <c r="K82" s="6">
        <v>0.53260869565217395</v>
      </c>
      <c r="L82" s="6">
        <v>4.9666304347826085</v>
      </c>
      <c r="M82" s="6">
        <v>5.4231521739130431</v>
      </c>
      <c r="N82" s="6">
        <v>0</v>
      </c>
      <c r="O82" s="6">
        <f>SUM(NonNurse[[#This Row],[Qualified Social Work Staff Hours]],NonNurse[[#This Row],[Other Social Work Staff Hours]])/NonNurse[[#This Row],[MDS Census]]</f>
        <v>0.10629100979974435</v>
      </c>
      <c r="P82" s="6">
        <v>9.2001086956521707</v>
      </c>
      <c r="Q82" s="6">
        <v>3.8165217391304349</v>
      </c>
      <c r="R82" s="6">
        <f>SUM(NonNurse[[#This Row],[Qualified Activities Professional Hours]],NonNurse[[#This Row],[Other Activities Professional Hours]])/NonNurse[[#This Row],[MDS Census]]</f>
        <v>0.25511930123561988</v>
      </c>
      <c r="S82" s="6">
        <v>1.0641304347826088</v>
      </c>
      <c r="T82" s="6">
        <v>5.5594565217391292</v>
      </c>
      <c r="U82" s="6">
        <v>0</v>
      </c>
      <c r="V82" s="6">
        <f>SUM(NonNurse[[#This Row],[Occupational Therapist Hours]],NonNurse[[#This Row],[OT Assistant Hours]],NonNurse[[#This Row],[OT Aide Hours]])/NonNurse[[#This Row],[MDS Census]]</f>
        <v>0.12981891776736257</v>
      </c>
      <c r="W82" s="6">
        <v>2.3360869565217399</v>
      </c>
      <c r="X82" s="6">
        <v>8.3342391304347831</v>
      </c>
      <c r="Y82" s="6">
        <v>4.3369565217391308</v>
      </c>
      <c r="Z82" s="6">
        <f>SUM(NonNurse[[#This Row],[Physical Therapist (PT) Hours]],NonNurse[[#This Row],[PT Assistant Hours]],NonNurse[[#This Row],[PT Aide Hours]])/NonNurse[[#This Row],[MDS Census]]</f>
        <v>0.29413506604175549</v>
      </c>
      <c r="AA82" s="6">
        <v>0</v>
      </c>
      <c r="AB82" s="6">
        <v>0</v>
      </c>
      <c r="AC82" s="6">
        <v>0</v>
      </c>
      <c r="AD82" s="6">
        <v>0</v>
      </c>
      <c r="AE82" s="6">
        <v>5.434782608695652E-2</v>
      </c>
      <c r="AF82" s="6">
        <v>0</v>
      </c>
      <c r="AG82" s="6">
        <v>0</v>
      </c>
      <c r="AH82" s="1">
        <v>445321</v>
      </c>
      <c r="AI82">
        <v>4</v>
      </c>
    </row>
    <row r="83" spans="1:35" x14ac:dyDescent="0.25">
      <c r="A83" t="s">
        <v>352</v>
      </c>
      <c r="B83" t="s">
        <v>155</v>
      </c>
      <c r="C83" t="s">
        <v>466</v>
      </c>
      <c r="D83" t="s">
        <v>393</v>
      </c>
      <c r="E83" s="6">
        <v>49</v>
      </c>
      <c r="F83" s="6">
        <v>5.0434782608695654</v>
      </c>
      <c r="G83" s="6">
        <v>9.7826086956521743E-2</v>
      </c>
      <c r="H83" s="6">
        <v>6.5217391304347824E-2</v>
      </c>
      <c r="I83" s="6">
        <v>1.1086956521739131</v>
      </c>
      <c r="J83" s="6">
        <v>0</v>
      </c>
      <c r="K83" s="6">
        <v>0</v>
      </c>
      <c r="L83" s="6">
        <v>3.6505434782608699</v>
      </c>
      <c r="M83" s="6">
        <v>0</v>
      </c>
      <c r="N83" s="6">
        <v>1.4246739130434782</v>
      </c>
      <c r="O83" s="6">
        <f>SUM(NonNurse[[#This Row],[Qualified Social Work Staff Hours]],NonNurse[[#This Row],[Other Social Work Staff Hours]])/NonNurse[[#This Row],[MDS Census]]</f>
        <v>2.907497781721384E-2</v>
      </c>
      <c r="P83" s="6">
        <v>0</v>
      </c>
      <c r="Q83" s="6">
        <v>9.9053260869565225</v>
      </c>
      <c r="R83" s="6">
        <f>SUM(NonNurse[[#This Row],[Qualified Activities Professional Hours]],NonNurse[[#This Row],[Other Activities Professional Hours]])/NonNurse[[#This Row],[MDS Census]]</f>
        <v>0.20214951197870454</v>
      </c>
      <c r="S83" s="6">
        <v>2.7034782608695651</v>
      </c>
      <c r="T83" s="6">
        <v>4.7158695652173916</v>
      </c>
      <c r="U83" s="6">
        <v>0</v>
      </c>
      <c r="V83" s="6">
        <f>SUM(NonNurse[[#This Row],[Occupational Therapist Hours]],NonNurse[[#This Row],[OT Assistant Hours]],NonNurse[[#This Row],[OT Aide Hours]])/NonNurse[[#This Row],[MDS Census]]</f>
        <v>0.15141526175687667</v>
      </c>
      <c r="W83" s="6">
        <v>1.6343478260869564</v>
      </c>
      <c r="X83" s="6">
        <v>10.247391304347822</v>
      </c>
      <c r="Y83" s="6">
        <v>4.4891304347826084</v>
      </c>
      <c r="Z83" s="6">
        <f>SUM(NonNurse[[#This Row],[Physical Therapist (PT) Hours]],NonNurse[[#This Row],[PT Assistant Hours]],NonNurse[[#This Row],[PT Aide Hours]])/NonNurse[[#This Row],[MDS Census]]</f>
        <v>0.33409937888198749</v>
      </c>
      <c r="AA83" s="6">
        <v>0</v>
      </c>
      <c r="AB83" s="6">
        <v>0</v>
      </c>
      <c r="AC83" s="6">
        <v>0</v>
      </c>
      <c r="AD83" s="6">
        <v>0</v>
      </c>
      <c r="AE83" s="6">
        <v>0</v>
      </c>
      <c r="AF83" s="6">
        <v>0</v>
      </c>
      <c r="AG83" s="6">
        <v>0</v>
      </c>
      <c r="AH83" s="1">
        <v>445320</v>
      </c>
      <c r="AI83">
        <v>4</v>
      </c>
    </row>
    <row r="84" spans="1:35" x14ac:dyDescent="0.25">
      <c r="A84" t="s">
        <v>352</v>
      </c>
      <c r="B84" t="s">
        <v>154</v>
      </c>
      <c r="C84" t="s">
        <v>505</v>
      </c>
      <c r="D84" t="s">
        <v>361</v>
      </c>
      <c r="E84" s="6">
        <v>59.880434782608695</v>
      </c>
      <c r="F84" s="6">
        <v>5.4782608695652177</v>
      </c>
      <c r="G84" s="6">
        <v>0.3858695652173913</v>
      </c>
      <c r="H84" s="6">
        <v>0.32608695652173914</v>
      </c>
      <c r="I84" s="6">
        <v>1.0434782608695652</v>
      </c>
      <c r="J84" s="6">
        <v>0</v>
      </c>
      <c r="K84" s="6">
        <v>0</v>
      </c>
      <c r="L84" s="6">
        <v>9.4643478260869571</v>
      </c>
      <c r="M84" s="6">
        <v>5.4782608695652177</v>
      </c>
      <c r="N84" s="6">
        <v>0</v>
      </c>
      <c r="O84" s="6">
        <f>SUM(NonNurse[[#This Row],[Qualified Social Work Staff Hours]],NonNurse[[#This Row],[Other Social Work Staff Hours]])/NonNurse[[#This Row],[MDS Census]]</f>
        <v>9.1486658195679804E-2</v>
      </c>
      <c r="P84" s="6">
        <v>0</v>
      </c>
      <c r="Q84" s="6">
        <v>9.6488043478260845</v>
      </c>
      <c r="R84" s="6">
        <f>SUM(NonNurse[[#This Row],[Qualified Activities Professional Hours]],NonNurse[[#This Row],[Other Activities Professional Hours]])/NonNurse[[#This Row],[MDS Census]]</f>
        <v>0.16113450717008526</v>
      </c>
      <c r="S84" s="6">
        <v>3.723043478260871</v>
      </c>
      <c r="T84" s="6">
        <v>4.9034782608695648</v>
      </c>
      <c r="U84" s="6">
        <v>0</v>
      </c>
      <c r="V84" s="6">
        <f>SUM(NonNurse[[#This Row],[Occupational Therapist Hours]],NonNurse[[#This Row],[OT Assistant Hours]],NonNurse[[#This Row],[OT Aide Hours]])/NonNurse[[#This Row],[MDS Census]]</f>
        <v>0.14406244327464152</v>
      </c>
      <c r="W84" s="6">
        <v>1.5465217391304351</v>
      </c>
      <c r="X84" s="6">
        <v>8.6730434782608707</v>
      </c>
      <c r="Y84" s="6">
        <v>0.38043478260869568</v>
      </c>
      <c r="Z84" s="6">
        <f>SUM(NonNurse[[#This Row],[Physical Therapist (PT) Hours]],NonNurse[[#This Row],[PT Assistant Hours]],NonNurse[[#This Row],[PT Aide Hours]])/NonNurse[[#This Row],[MDS Census]]</f>
        <v>0.1770194227627519</v>
      </c>
      <c r="AA84" s="6">
        <v>0</v>
      </c>
      <c r="AB84" s="6">
        <v>0</v>
      </c>
      <c r="AC84" s="6">
        <v>0</v>
      </c>
      <c r="AD84" s="6">
        <v>0</v>
      </c>
      <c r="AE84" s="6">
        <v>0</v>
      </c>
      <c r="AF84" s="6">
        <v>0</v>
      </c>
      <c r="AG84" s="6">
        <v>0.38043478260869568</v>
      </c>
      <c r="AH84" s="1">
        <v>445319</v>
      </c>
      <c r="AI84">
        <v>4</v>
      </c>
    </row>
    <row r="85" spans="1:35" x14ac:dyDescent="0.25">
      <c r="A85" t="s">
        <v>352</v>
      </c>
      <c r="B85" t="s">
        <v>137</v>
      </c>
      <c r="C85" t="s">
        <v>546</v>
      </c>
      <c r="D85" t="s">
        <v>432</v>
      </c>
      <c r="E85" s="6">
        <v>81.597826086956516</v>
      </c>
      <c r="F85" s="6">
        <v>0</v>
      </c>
      <c r="G85" s="6">
        <v>0.17391304347826086</v>
      </c>
      <c r="H85" s="6">
        <v>0</v>
      </c>
      <c r="I85" s="6">
        <v>0.21739130434782608</v>
      </c>
      <c r="J85" s="6">
        <v>0</v>
      </c>
      <c r="K85" s="6">
        <v>0</v>
      </c>
      <c r="L85" s="6">
        <v>3.75</v>
      </c>
      <c r="M85" s="6">
        <v>4.0951086956521738</v>
      </c>
      <c r="N85" s="6">
        <v>5.0842391304347823</v>
      </c>
      <c r="O85" s="6">
        <f>SUM(NonNurse[[#This Row],[Qualified Social Work Staff Hours]],NonNurse[[#This Row],[Other Social Work Staff Hours]])/NonNurse[[#This Row],[MDS Census]]</f>
        <v>0.11249500466231518</v>
      </c>
      <c r="P85" s="6">
        <v>11.429347826086957</v>
      </c>
      <c r="Q85" s="6">
        <v>0</v>
      </c>
      <c r="R85" s="6">
        <f>SUM(NonNurse[[#This Row],[Qualified Activities Professional Hours]],NonNurse[[#This Row],[Other Activities Professional Hours]])/NonNurse[[#This Row],[MDS Census]]</f>
        <v>0.14006926868256295</v>
      </c>
      <c r="S85" s="6">
        <v>2.6114130434782608</v>
      </c>
      <c r="T85" s="6">
        <v>3.1358695652173911</v>
      </c>
      <c r="U85" s="6">
        <v>0</v>
      </c>
      <c r="V85" s="6">
        <f>SUM(NonNurse[[#This Row],[Occupational Therapist Hours]],NonNurse[[#This Row],[OT Assistant Hours]],NonNurse[[#This Row],[OT Aide Hours]])/NonNurse[[#This Row],[MDS Census]]</f>
        <v>7.0434261356067673E-2</v>
      </c>
      <c r="W85" s="6">
        <v>3.7907608695652173</v>
      </c>
      <c r="X85" s="6">
        <v>3.6711956521739131</v>
      </c>
      <c r="Y85" s="6">
        <v>0</v>
      </c>
      <c r="Z85" s="6">
        <f>SUM(NonNurse[[#This Row],[Physical Therapist (PT) Hours]],NonNurse[[#This Row],[PT Assistant Hours]],NonNurse[[#This Row],[PT Aide Hours]])/NonNurse[[#This Row],[MDS Census]]</f>
        <v>9.1447981883575336E-2</v>
      </c>
      <c r="AA85" s="6">
        <v>0</v>
      </c>
      <c r="AB85" s="6">
        <v>0</v>
      </c>
      <c r="AC85" s="6">
        <v>0</v>
      </c>
      <c r="AD85" s="6">
        <v>56.396739130434781</v>
      </c>
      <c r="AE85" s="6">
        <v>0</v>
      </c>
      <c r="AF85" s="6">
        <v>0</v>
      </c>
      <c r="AG85" s="6">
        <v>0.71467391304347827</v>
      </c>
      <c r="AH85" s="1">
        <v>445291</v>
      </c>
      <c r="AI85">
        <v>4</v>
      </c>
    </row>
    <row r="86" spans="1:35" x14ac:dyDescent="0.25">
      <c r="A86" t="s">
        <v>352</v>
      </c>
      <c r="B86" t="s">
        <v>207</v>
      </c>
      <c r="C86" t="s">
        <v>567</v>
      </c>
      <c r="D86" t="s">
        <v>433</v>
      </c>
      <c r="E86" s="6">
        <v>63.510869565217391</v>
      </c>
      <c r="F86" s="6">
        <v>5.3043478260869561</v>
      </c>
      <c r="G86" s="6">
        <v>0.42391304347826086</v>
      </c>
      <c r="H86" s="6">
        <v>0.34510869565217389</v>
      </c>
      <c r="I86" s="6">
        <v>0.25</v>
      </c>
      <c r="J86" s="6">
        <v>0</v>
      </c>
      <c r="K86" s="6">
        <v>0</v>
      </c>
      <c r="L86" s="6">
        <v>4.3467391304347833</v>
      </c>
      <c r="M86" s="6">
        <v>4.7717391304347823</v>
      </c>
      <c r="N86" s="6">
        <v>4.9456521739130439</v>
      </c>
      <c r="O86" s="6">
        <f>SUM(NonNurse[[#This Row],[Qualified Social Work Staff Hours]],NonNurse[[#This Row],[Other Social Work Staff Hours]])/NonNurse[[#This Row],[MDS Census]]</f>
        <v>0.15300359404415539</v>
      </c>
      <c r="P86" s="6">
        <v>4.1548913043478262</v>
      </c>
      <c r="Q86" s="6">
        <v>3.0326086956521738</v>
      </c>
      <c r="R86" s="6">
        <f>SUM(NonNurse[[#This Row],[Qualified Activities Professional Hours]],NonNurse[[#This Row],[Other Activities Professional Hours]])/NonNurse[[#This Row],[MDS Census]]</f>
        <v>0.11316960465514291</v>
      </c>
      <c r="S86" s="6">
        <v>1.376304347826087</v>
      </c>
      <c r="T86" s="6">
        <v>5.136304347826087</v>
      </c>
      <c r="U86" s="6">
        <v>0</v>
      </c>
      <c r="V86" s="6">
        <f>SUM(NonNurse[[#This Row],[Occupational Therapist Hours]],NonNurse[[#This Row],[OT Assistant Hours]],NonNurse[[#This Row],[OT Aide Hours]])/NonNurse[[#This Row],[MDS Census]]</f>
        <v>0.1025432141023447</v>
      </c>
      <c r="W86" s="6">
        <v>5.2188043478260866</v>
      </c>
      <c r="X86" s="6">
        <v>5.1807608695652192</v>
      </c>
      <c r="Y86" s="6">
        <v>0</v>
      </c>
      <c r="Z86" s="6">
        <f>SUM(NonNurse[[#This Row],[Physical Therapist (PT) Hours]],NonNurse[[#This Row],[PT Assistant Hours]],NonNurse[[#This Row],[PT Aide Hours]])/NonNurse[[#This Row],[MDS Census]]</f>
        <v>0.16374465172000688</v>
      </c>
      <c r="AA86" s="6">
        <v>0</v>
      </c>
      <c r="AB86" s="6">
        <v>0</v>
      </c>
      <c r="AC86" s="6">
        <v>0</v>
      </c>
      <c r="AD86" s="6">
        <v>0</v>
      </c>
      <c r="AE86" s="6">
        <v>4.5</v>
      </c>
      <c r="AF86" s="6">
        <v>0</v>
      </c>
      <c r="AG86" s="6">
        <v>0</v>
      </c>
      <c r="AH86" s="1">
        <v>445422</v>
      </c>
      <c r="AI86">
        <v>4</v>
      </c>
    </row>
    <row r="87" spans="1:35" x14ac:dyDescent="0.25">
      <c r="A87" t="s">
        <v>352</v>
      </c>
      <c r="B87" t="s">
        <v>135</v>
      </c>
      <c r="C87" t="s">
        <v>6</v>
      </c>
      <c r="D87" t="s">
        <v>379</v>
      </c>
      <c r="E87" s="6">
        <v>71.760869565217391</v>
      </c>
      <c r="F87" s="6">
        <v>5.7391304347826084</v>
      </c>
      <c r="G87" s="6">
        <v>0.30434782608695654</v>
      </c>
      <c r="H87" s="6">
        <v>0</v>
      </c>
      <c r="I87" s="6">
        <v>0</v>
      </c>
      <c r="J87" s="6">
        <v>0</v>
      </c>
      <c r="K87" s="6">
        <v>0</v>
      </c>
      <c r="L87" s="6">
        <v>2.6125000000000007</v>
      </c>
      <c r="M87" s="6">
        <v>7.677391304347827</v>
      </c>
      <c r="N87" s="6">
        <v>0</v>
      </c>
      <c r="O87" s="6">
        <f>SUM(NonNurse[[#This Row],[Qualified Social Work Staff Hours]],NonNurse[[#This Row],[Other Social Work Staff Hours]])/NonNurse[[#This Row],[MDS Census]]</f>
        <v>0.10698576189033628</v>
      </c>
      <c r="P87" s="6">
        <v>4.9905434782608706</v>
      </c>
      <c r="Q87" s="6">
        <v>0.17478260869565215</v>
      </c>
      <c r="R87" s="6">
        <f>SUM(NonNurse[[#This Row],[Qualified Activities Professional Hours]],NonNurse[[#This Row],[Other Activities Professional Hours]])/NonNurse[[#This Row],[MDS Census]]</f>
        <v>7.1979703120266608E-2</v>
      </c>
      <c r="S87" s="6">
        <v>2.086630434782609</v>
      </c>
      <c r="T87" s="6">
        <v>5.1930434782608685</v>
      </c>
      <c r="U87" s="6">
        <v>0</v>
      </c>
      <c r="V87" s="6">
        <f>SUM(NonNurse[[#This Row],[Occupational Therapist Hours]],NonNurse[[#This Row],[OT Assistant Hours]],NonNurse[[#This Row],[OT Aide Hours]])/NonNurse[[#This Row],[MDS Census]]</f>
        <v>0.10144350196910026</v>
      </c>
      <c r="W87" s="6">
        <v>0.72532608695652179</v>
      </c>
      <c r="X87" s="6">
        <v>9.6108695652173939</v>
      </c>
      <c r="Y87" s="6">
        <v>0</v>
      </c>
      <c r="Z87" s="6">
        <f>SUM(NonNurse[[#This Row],[Physical Therapist (PT) Hours]],NonNurse[[#This Row],[PT Assistant Hours]],NonNurse[[#This Row],[PT Aide Hours]])/NonNurse[[#This Row],[MDS Census]]</f>
        <v>0.14403665555892156</v>
      </c>
      <c r="AA87" s="6">
        <v>0</v>
      </c>
      <c r="AB87" s="6">
        <v>0</v>
      </c>
      <c r="AC87" s="6">
        <v>0</v>
      </c>
      <c r="AD87" s="6">
        <v>0</v>
      </c>
      <c r="AE87" s="6">
        <v>0</v>
      </c>
      <c r="AF87" s="6">
        <v>0</v>
      </c>
      <c r="AG87" s="6">
        <v>0</v>
      </c>
      <c r="AH87" s="1">
        <v>445286</v>
      </c>
      <c r="AI87">
        <v>4</v>
      </c>
    </row>
    <row r="88" spans="1:35" x14ac:dyDescent="0.25">
      <c r="A88" t="s">
        <v>352</v>
      </c>
      <c r="B88" t="s">
        <v>108</v>
      </c>
      <c r="C88" t="s">
        <v>6</v>
      </c>
      <c r="D88" t="s">
        <v>379</v>
      </c>
      <c r="E88" s="6">
        <v>108.66304347826087</v>
      </c>
      <c r="F88" s="6">
        <v>5.7391304347826084</v>
      </c>
      <c r="G88" s="6">
        <v>0</v>
      </c>
      <c r="H88" s="6">
        <v>0</v>
      </c>
      <c r="I88" s="6">
        <v>0</v>
      </c>
      <c r="J88" s="6">
        <v>0</v>
      </c>
      <c r="K88" s="6">
        <v>0</v>
      </c>
      <c r="L88" s="6">
        <v>6.8907608695652165</v>
      </c>
      <c r="M88" s="6">
        <v>7.2381521739130443</v>
      </c>
      <c r="N88" s="6">
        <v>5.2694565217391309</v>
      </c>
      <c r="O88" s="6">
        <f>SUM(NonNurse[[#This Row],[Qualified Social Work Staff Hours]],NonNurse[[#This Row],[Other Social Work Staff Hours]])/NonNurse[[#This Row],[MDS Census]]</f>
        <v>0.11510453135940783</v>
      </c>
      <c r="P88" s="6">
        <v>2.8107608695652173</v>
      </c>
      <c r="Q88" s="6">
        <v>7.619891304347826</v>
      </c>
      <c r="R88" s="6">
        <f>SUM(NonNurse[[#This Row],[Qualified Activities Professional Hours]],NonNurse[[#This Row],[Other Activities Professional Hours]])/NonNurse[[#This Row],[MDS Census]]</f>
        <v>9.5990797239171741E-2</v>
      </c>
      <c r="S88" s="6">
        <v>4.6705434782608704</v>
      </c>
      <c r="T88" s="6">
        <v>10.796956521739128</v>
      </c>
      <c r="U88" s="6">
        <v>0</v>
      </c>
      <c r="V88" s="6">
        <f>SUM(NonNurse[[#This Row],[Occupational Therapist Hours]],NonNurse[[#This Row],[OT Assistant Hours]],NonNurse[[#This Row],[OT Aide Hours]])/NonNurse[[#This Row],[MDS Census]]</f>
        <v>0.14234370311093325</v>
      </c>
      <c r="W88" s="6">
        <v>3.5020652173913067</v>
      </c>
      <c r="X88" s="6">
        <v>15.288260869565219</v>
      </c>
      <c r="Y88" s="6">
        <v>0</v>
      </c>
      <c r="Z88" s="6">
        <f>SUM(NonNurse[[#This Row],[Physical Therapist (PT) Hours]],NonNurse[[#This Row],[PT Assistant Hours]],NonNurse[[#This Row],[PT Aide Hours]])/NonNurse[[#This Row],[MDS Census]]</f>
        <v>0.17292287686305896</v>
      </c>
      <c r="AA88" s="6">
        <v>0</v>
      </c>
      <c r="AB88" s="6">
        <v>0</v>
      </c>
      <c r="AC88" s="6">
        <v>0</v>
      </c>
      <c r="AD88" s="6">
        <v>0</v>
      </c>
      <c r="AE88" s="6">
        <v>0</v>
      </c>
      <c r="AF88" s="6">
        <v>0</v>
      </c>
      <c r="AG88" s="6">
        <v>0</v>
      </c>
      <c r="AH88" s="1">
        <v>445245</v>
      </c>
      <c r="AI88">
        <v>4</v>
      </c>
    </row>
    <row r="89" spans="1:35" x14ac:dyDescent="0.25">
      <c r="A89" t="s">
        <v>352</v>
      </c>
      <c r="B89" t="s">
        <v>42</v>
      </c>
      <c r="C89" t="s">
        <v>552</v>
      </c>
      <c r="D89" t="s">
        <v>391</v>
      </c>
      <c r="E89" s="6">
        <v>30.576086956521738</v>
      </c>
      <c r="F89" s="6">
        <v>5.0434782608695654</v>
      </c>
      <c r="G89" s="6">
        <v>0</v>
      </c>
      <c r="H89" s="6">
        <v>0.875</v>
      </c>
      <c r="I89" s="6">
        <v>0.82608695652173914</v>
      </c>
      <c r="J89" s="6">
        <v>0</v>
      </c>
      <c r="K89" s="6">
        <v>0</v>
      </c>
      <c r="L89" s="6">
        <v>0.29891304347826086</v>
      </c>
      <c r="M89" s="6">
        <v>0</v>
      </c>
      <c r="N89" s="6">
        <v>4.4157608695652177</v>
      </c>
      <c r="O89" s="6">
        <f>SUM(NonNurse[[#This Row],[Qualified Social Work Staff Hours]],NonNurse[[#This Row],[Other Social Work Staff Hours]])/NonNurse[[#This Row],[MDS Census]]</f>
        <v>0.1444187699964451</v>
      </c>
      <c r="P89" s="6">
        <v>0</v>
      </c>
      <c r="Q89" s="6">
        <v>6.5027173913043477</v>
      </c>
      <c r="R89" s="6">
        <f>SUM(NonNurse[[#This Row],[Qualified Activities Professional Hours]],NonNurse[[#This Row],[Other Activities Professional Hours]])/NonNurse[[#This Row],[MDS Census]]</f>
        <v>0.21267330252399574</v>
      </c>
      <c r="S89" s="6">
        <v>0.55434782608695654</v>
      </c>
      <c r="T89" s="6">
        <v>2.3043478260869565</v>
      </c>
      <c r="U89" s="6">
        <v>0</v>
      </c>
      <c r="V89" s="6">
        <f>SUM(NonNurse[[#This Row],[Occupational Therapist Hours]],NonNurse[[#This Row],[OT Assistant Hours]],NonNurse[[#This Row],[OT Aide Hours]])/NonNurse[[#This Row],[MDS Census]]</f>
        <v>9.3494489868467825E-2</v>
      </c>
      <c r="W89" s="6">
        <v>0.49728260869565216</v>
      </c>
      <c r="X89" s="6">
        <v>6.7201086956521738</v>
      </c>
      <c r="Y89" s="6">
        <v>0</v>
      </c>
      <c r="Z89" s="6">
        <f>SUM(NonNurse[[#This Row],[Physical Therapist (PT) Hours]],NonNurse[[#This Row],[PT Assistant Hours]],NonNurse[[#This Row],[PT Aide Hours]])/NonNurse[[#This Row],[MDS Census]]</f>
        <v>0.23604692499111271</v>
      </c>
      <c r="AA89" s="6">
        <v>0</v>
      </c>
      <c r="AB89" s="6">
        <v>0</v>
      </c>
      <c r="AC89" s="6">
        <v>0</v>
      </c>
      <c r="AD89" s="6">
        <v>0</v>
      </c>
      <c r="AE89" s="6">
        <v>0</v>
      </c>
      <c r="AF89" s="6">
        <v>0</v>
      </c>
      <c r="AG89" s="6">
        <v>0</v>
      </c>
      <c r="AH89" s="1">
        <v>445129</v>
      </c>
      <c r="AI89">
        <v>4</v>
      </c>
    </row>
    <row r="90" spans="1:35" x14ac:dyDescent="0.25">
      <c r="A90" t="s">
        <v>352</v>
      </c>
      <c r="B90" t="s">
        <v>159</v>
      </c>
      <c r="C90" t="s">
        <v>498</v>
      </c>
      <c r="D90" t="s">
        <v>402</v>
      </c>
      <c r="E90" s="6">
        <v>16.706521739130434</v>
      </c>
      <c r="F90" s="6">
        <v>5.3913043478260869</v>
      </c>
      <c r="G90" s="6">
        <v>2.1739130434782608E-2</v>
      </c>
      <c r="H90" s="6">
        <v>3.2717391304347827</v>
      </c>
      <c r="I90" s="6">
        <v>2.6739130434782608</v>
      </c>
      <c r="J90" s="6">
        <v>0</v>
      </c>
      <c r="K90" s="6">
        <v>0</v>
      </c>
      <c r="L90" s="6">
        <v>1.1622826086956524</v>
      </c>
      <c r="M90" s="6">
        <v>0</v>
      </c>
      <c r="N90" s="6">
        <v>0</v>
      </c>
      <c r="O90" s="6">
        <f>SUM(NonNurse[[#This Row],[Qualified Social Work Staff Hours]],NonNurse[[#This Row],[Other Social Work Staff Hours]])/NonNurse[[#This Row],[MDS Census]]</f>
        <v>0</v>
      </c>
      <c r="P90" s="6">
        <v>5.2635869565217392</v>
      </c>
      <c r="Q90" s="6">
        <v>0</v>
      </c>
      <c r="R90" s="6">
        <f>SUM(NonNurse[[#This Row],[Qualified Activities Professional Hours]],NonNurse[[#This Row],[Other Activities Professional Hours]])/NonNurse[[#This Row],[MDS Census]]</f>
        <v>0.31506180871828238</v>
      </c>
      <c r="S90" s="6">
        <v>5.7054347826086937</v>
      </c>
      <c r="T90" s="6">
        <v>7.9857608695652171</v>
      </c>
      <c r="U90" s="6">
        <v>0</v>
      </c>
      <c r="V90" s="6">
        <f>SUM(NonNurse[[#This Row],[Occupational Therapist Hours]],NonNurse[[#This Row],[OT Assistant Hours]],NonNurse[[#This Row],[OT Aide Hours]])/NonNurse[[#This Row],[MDS Census]]</f>
        <v>0.81951203643461279</v>
      </c>
      <c r="W90" s="6">
        <v>3.6854347826086937</v>
      </c>
      <c r="X90" s="6">
        <v>12.518695652173903</v>
      </c>
      <c r="Y90" s="6">
        <v>0</v>
      </c>
      <c r="Z90" s="6">
        <f>SUM(NonNurse[[#This Row],[Physical Therapist (PT) Hours]],NonNurse[[#This Row],[PT Assistant Hours]],NonNurse[[#This Row],[PT Aide Hours]])/NonNurse[[#This Row],[MDS Census]]</f>
        <v>0.96992843201040935</v>
      </c>
      <c r="AA90" s="6">
        <v>0</v>
      </c>
      <c r="AB90" s="6">
        <v>0</v>
      </c>
      <c r="AC90" s="6">
        <v>0</v>
      </c>
      <c r="AD90" s="6">
        <v>0</v>
      </c>
      <c r="AE90" s="6">
        <v>1.2934782608695652</v>
      </c>
      <c r="AF90" s="6">
        <v>0.28260869565217389</v>
      </c>
      <c r="AG90" s="6">
        <v>0</v>
      </c>
      <c r="AH90" s="1">
        <v>445328</v>
      </c>
      <c r="AI90">
        <v>4</v>
      </c>
    </row>
    <row r="91" spans="1:35" x14ac:dyDescent="0.25">
      <c r="A91" t="s">
        <v>352</v>
      </c>
      <c r="B91" t="s">
        <v>238</v>
      </c>
      <c r="C91" t="s">
        <v>600</v>
      </c>
      <c r="D91" t="s">
        <v>371</v>
      </c>
      <c r="E91" s="6">
        <v>53.510869565217391</v>
      </c>
      <c r="F91" s="6">
        <v>5.3043478260869561</v>
      </c>
      <c r="G91" s="6">
        <v>8.6956521739130432E-2</v>
      </c>
      <c r="H91" s="6">
        <v>0</v>
      </c>
      <c r="I91" s="6">
        <v>7.0652173913043477</v>
      </c>
      <c r="J91" s="6">
        <v>0</v>
      </c>
      <c r="K91" s="6">
        <v>0</v>
      </c>
      <c r="L91" s="6">
        <v>2.1697826086956518</v>
      </c>
      <c r="M91" s="6">
        <v>5.2554347826086953</v>
      </c>
      <c r="N91" s="6">
        <v>0</v>
      </c>
      <c r="O91" s="6">
        <f>SUM(NonNurse[[#This Row],[Qualified Social Work Staff Hours]],NonNurse[[#This Row],[Other Social Work Staff Hours]])/NonNurse[[#This Row],[MDS Census]]</f>
        <v>9.8212472069876086E-2</v>
      </c>
      <c r="P91" s="6">
        <v>6.1059782608695654</v>
      </c>
      <c r="Q91" s="6">
        <v>4.1739130434782608</v>
      </c>
      <c r="R91" s="6">
        <f>SUM(NonNurse[[#This Row],[Qualified Activities Professional Hours]],NonNurse[[#This Row],[Other Activities Professional Hours]])/NonNurse[[#This Row],[MDS Census]]</f>
        <v>0.19210847044485072</v>
      </c>
      <c r="S91" s="6">
        <v>4.9729347826086965</v>
      </c>
      <c r="T91" s="6">
        <v>3.8826086956521739</v>
      </c>
      <c r="U91" s="6">
        <v>0</v>
      </c>
      <c r="V91" s="6">
        <f>SUM(NonNurse[[#This Row],[Occupational Therapist Hours]],NonNurse[[#This Row],[OT Assistant Hours]],NonNurse[[#This Row],[OT Aide Hours]])/NonNurse[[#This Row],[MDS Census]]</f>
        <v>0.16549055453991471</v>
      </c>
      <c r="W91" s="6">
        <v>2.4507608695652174</v>
      </c>
      <c r="X91" s="6">
        <v>4.7189130434782607</v>
      </c>
      <c r="Y91" s="6">
        <v>0</v>
      </c>
      <c r="Z91" s="6">
        <f>SUM(NonNurse[[#This Row],[Physical Therapist (PT) Hours]],NonNurse[[#This Row],[PT Assistant Hours]],NonNurse[[#This Row],[PT Aide Hours]])/NonNurse[[#This Row],[MDS Census]]</f>
        <v>0.13398537477148081</v>
      </c>
      <c r="AA91" s="6">
        <v>0</v>
      </c>
      <c r="AB91" s="6">
        <v>0</v>
      </c>
      <c r="AC91" s="6">
        <v>0</v>
      </c>
      <c r="AD91" s="6">
        <v>0</v>
      </c>
      <c r="AE91" s="6">
        <v>0</v>
      </c>
      <c r="AF91" s="6">
        <v>0</v>
      </c>
      <c r="AG91" s="6">
        <v>0</v>
      </c>
      <c r="AH91" s="1">
        <v>445458</v>
      </c>
      <c r="AI91">
        <v>4</v>
      </c>
    </row>
    <row r="92" spans="1:35" x14ac:dyDescent="0.25">
      <c r="A92" t="s">
        <v>352</v>
      </c>
      <c r="B92" t="s">
        <v>56</v>
      </c>
      <c r="C92" t="s">
        <v>508</v>
      </c>
      <c r="D92" t="s">
        <v>405</v>
      </c>
      <c r="E92" s="6">
        <v>46.315217391304351</v>
      </c>
      <c r="F92" s="6">
        <v>3.1304347826086958</v>
      </c>
      <c r="G92" s="6">
        <v>0.39130434782608697</v>
      </c>
      <c r="H92" s="6">
        <v>0</v>
      </c>
      <c r="I92" s="6">
        <v>5.4782608695652177</v>
      </c>
      <c r="J92" s="6">
        <v>0</v>
      </c>
      <c r="K92" s="6">
        <v>0</v>
      </c>
      <c r="L92" s="6">
        <v>2.4375</v>
      </c>
      <c r="M92" s="6">
        <v>4.3152173913043477</v>
      </c>
      <c r="N92" s="6">
        <v>0</v>
      </c>
      <c r="O92" s="6">
        <f>SUM(NonNurse[[#This Row],[Qualified Social Work Staff Hours]],NonNurse[[#This Row],[Other Social Work Staff Hours]])/NonNurse[[#This Row],[MDS Census]]</f>
        <v>9.3170617226003269E-2</v>
      </c>
      <c r="P92" s="6">
        <v>0.75543478260869568</v>
      </c>
      <c r="Q92" s="6">
        <v>0</v>
      </c>
      <c r="R92" s="6">
        <f>SUM(NonNurse[[#This Row],[Qualified Activities Professional Hours]],NonNurse[[#This Row],[Other Activities Professional Hours]])/NonNurse[[#This Row],[MDS Census]]</f>
        <v>1.6310725181882188E-2</v>
      </c>
      <c r="S92" s="6">
        <v>1.1552173913043482</v>
      </c>
      <c r="T92" s="6">
        <v>5.4454347826086948</v>
      </c>
      <c r="U92" s="6">
        <v>0</v>
      </c>
      <c r="V92" s="6">
        <f>SUM(NonNurse[[#This Row],[Occupational Therapist Hours]],NonNurse[[#This Row],[OT Assistant Hours]],NonNurse[[#This Row],[OT Aide Hours]])/NonNurse[[#This Row],[MDS Census]]</f>
        <v>0.14251584135179535</v>
      </c>
      <c r="W92" s="6">
        <v>0.96043478260869553</v>
      </c>
      <c r="X92" s="6">
        <v>2.1442391304347828</v>
      </c>
      <c r="Y92" s="6">
        <v>0</v>
      </c>
      <c r="Z92" s="6">
        <f>SUM(NonNurse[[#This Row],[Physical Therapist (PT) Hours]],NonNurse[[#This Row],[PT Assistant Hours]],NonNurse[[#This Row],[PT Aide Hours]])/NonNurse[[#This Row],[MDS Census]]</f>
        <v>6.7033560197136813E-2</v>
      </c>
      <c r="AA92" s="6">
        <v>0</v>
      </c>
      <c r="AB92" s="6">
        <v>0</v>
      </c>
      <c r="AC92" s="6">
        <v>0</v>
      </c>
      <c r="AD92" s="6">
        <v>0</v>
      </c>
      <c r="AE92" s="6">
        <v>0</v>
      </c>
      <c r="AF92" s="6">
        <v>0</v>
      </c>
      <c r="AG92" s="6">
        <v>0</v>
      </c>
      <c r="AH92" s="1">
        <v>445146</v>
      </c>
      <c r="AI92">
        <v>4</v>
      </c>
    </row>
    <row r="93" spans="1:35" x14ac:dyDescent="0.25">
      <c r="A93" t="s">
        <v>352</v>
      </c>
      <c r="B93" t="s">
        <v>74</v>
      </c>
      <c r="C93" t="s">
        <v>526</v>
      </c>
      <c r="D93" t="s">
        <v>414</v>
      </c>
      <c r="E93" s="6">
        <v>149.54347826086956</v>
      </c>
      <c r="F93" s="6">
        <v>4.8913043478260869</v>
      </c>
      <c r="G93" s="6">
        <v>0</v>
      </c>
      <c r="H93" s="6">
        <v>0</v>
      </c>
      <c r="I93" s="6">
        <v>13.586956521739131</v>
      </c>
      <c r="J93" s="6">
        <v>0</v>
      </c>
      <c r="K93" s="6">
        <v>0</v>
      </c>
      <c r="L93" s="6">
        <v>11.266304347826088</v>
      </c>
      <c r="M93" s="6">
        <v>5.2173913043478262</v>
      </c>
      <c r="N93" s="6">
        <v>4.6467391304347823</v>
      </c>
      <c r="O93" s="6">
        <f>SUM(NonNurse[[#This Row],[Qualified Social Work Staff Hours]],NonNurse[[#This Row],[Other Social Work Staff Hours]])/NonNurse[[#This Row],[MDS Census]]</f>
        <v>6.5961622328826866E-2</v>
      </c>
      <c r="P93" s="6">
        <v>4.0217391304347823</v>
      </c>
      <c r="Q93" s="6">
        <v>18.089673913043477</v>
      </c>
      <c r="R93" s="6">
        <f>SUM(NonNurse[[#This Row],[Qualified Activities Professional Hours]],NonNurse[[#This Row],[Other Activities Professional Hours]])/NonNurse[[#This Row],[MDS Census]]</f>
        <v>0.14785942724233173</v>
      </c>
      <c r="S93" s="6">
        <v>7.5054347826086953</v>
      </c>
      <c r="T93" s="6">
        <v>14.890543478260868</v>
      </c>
      <c r="U93" s="6">
        <v>0</v>
      </c>
      <c r="V93" s="6">
        <f>SUM(NonNurse[[#This Row],[Occupational Therapist Hours]],NonNurse[[#This Row],[OT Assistant Hours]],NonNurse[[#This Row],[OT Aide Hours]])/NonNurse[[#This Row],[MDS Census]]</f>
        <v>0.14976232010466636</v>
      </c>
      <c r="W93" s="6">
        <v>12.119565217391305</v>
      </c>
      <c r="X93" s="6">
        <v>17.845108695652176</v>
      </c>
      <c r="Y93" s="6">
        <v>0.10869565217391304</v>
      </c>
      <c r="Z93" s="6">
        <f>SUM(NonNurse[[#This Row],[Physical Therapist (PT) Hours]],NonNurse[[#This Row],[PT Assistant Hours]],NonNurse[[#This Row],[PT Aide Hours]])/NonNurse[[#This Row],[MDS Census]]</f>
        <v>0.20110117749672921</v>
      </c>
      <c r="AA93" s="6">
        <v>0</v>
      </c>
      <c r="AB93" s="6">
        <v>0</v>
      </c>
      <c r="AC93" s="6">
        <v>0</v>
      </c>
      <c r="AD93" s="6">
        <v>0</v>
      </c>
      <c r="AE93" s="6">
        <v>4.3913043478260869</v>
      </c>
      <c r="AF93" s="6">
        <v>0</v>
      </c>
      <c r="AG93" s="6">
        <v>0</v>
      </c>
      <c r="AH93" s="1">
        <v>445183</v>
      </c>
      <c r="AI93">
        <v>4</v>
      </c>
    </row>
    <row r="94" spans="1:35" x14ac:dyDescent="0.25">
      <c r="A94" t="s">
        <v>352</v>
      </c>
      <c r="B94" t="s">
        <v>222</v>
      </c>
      <c r="C94" t="s">
        <v>596</v>
      </c>
      <c r="D94" t="s">
        <v>377</v>
      </c>
      <c r="E94" s="6">
        <v>75.934782608695656</v>
      </c>
      <c r="F94" s="6">
        <v>10.869565217391305</v>
      </c>
      <c r="G94" s="6">
        <v>0.84782608695652173</v>
      </c>
      <c r="H94" s="6">
        <v>0.53619565217391307</v>
      </c>
      <c r="I94" s="6">
        <v>0.78260869565217395</v>
      </c>
      <c r="J94" s="6">
        <v>0</v>
      </c>
      <c r="K94" s="6">
        <v>0.54347826086956519</v>
      </c>
      <c r="L94" s="6">
        <v>5.1231521739130432</v>
      </c>
      <c r="M94" s="6">
        <v>6.7268478260869555</v>
      </c>
      <c r="N94" s="6">
        <v>2.9741304347826087</v>
      </c>
      <c r="O94" s="6">
        <f>SUM(NonNurse[[#This Row],[Qualified Social Work Staff Hours]],NonNurse[[#This Row],[Other Social Work Staff Hours]])/NonNurse[[#This Row],[MDS Census]]</f>
        <v>0.12775407958774693</v>
      </c>
      <c r="P94" s="6">
        <v>0</v>
      </c>
      <c r="Q94" s="6">
        <v>13.075326086956522</v>
      </c>
      <c r="R94" s="6">
        <f>SUM(NonNurse[[#This Row],[Qualified Activities Professional Hours]],NonNurse[[#This Row],[Other Activities Professional Hours]])/NonNurse[[#This Row],[MDS Census]]</f>
        <v>0.17219152590896078</v>
      </c>
      <c r="S94" s="6">
        <v>4.9238043478260867</v>
      </c>
      <c r="T94" s="6">
        <v>5.1304347826086953</v>
      </c>
      <c r="U94" s="6">
        <v>0</v>
      </c>
      <c r="V94" s="6">
        <f>SUM(NonNurse[[#This Row],[Occupational Therapist Hours]],NonNurse[[#This Row],[OT Assistant Hours]],NonNurse[[#This Row],[OT Aide Hours]])/NonNurse[[#This Row],[MDS Census]]</f>
        <v>0.13240624105353563</v>
      </c>
      <c r="W94" s="6">
        <v>2.6420652173913037</v>
      </c>
      <c r="X94" s="6">
        <v>4.2450000000000019</v>
      </c>
      <c r="Y94" s="6">
        <v>0</v>
      </c>
      <c r="Z94" s="6">
        <f>SUM(NonNurse[[#This Row],[Physical Therapist (PT) Hours]],NonNurse[[#This Row],[PT Assistant Hours]],NonNurse[[#This Row],[PT Aide Hours]])/NonNurse[[#This Row],[MDS Census]]</f>
        <v>9.0697108502719739E-2</v>
      </c>
      <c r="AA94" s="6">
        <v>1.2608695652173914</v>
      </c>
      <c r="AB94" s="6">
        <v>0</v>
      </c>
      <c r="AC94" s="6">
        <v>0</v>
      </c>
      <c r="AD94" s="6">
        <v>0</v>
      </c>
      <c r="AE94" s="6">
        <v>0</v>
      </c>
      <c r="AF94" s="6">
        <v>0</v>
      </c>
      <c r="AG94" s="6">
        <v>0.52173913043478259</v>
      </c>
      <c r="AH94" s="1">
        <v>445440</v>
      </c>
      <c r="AI94">
        <v>4</v>
      </c>
    </row>
    <row r="95" spans="1:35" x14ac:dyDescent="0.25">
      <c r="A95" t="s">
        <v>352</v>
      </c>
      <c r="B95" t="s">
        <v>189</v>
      </c>
      <c r="C95" t="s">
        <v>500</v>
      </c>
      <c r="D95" t="s">
        <v>385</v>
      </c>
      <c r="E95" s="6">
        <v>68.586956521739125</v>
      </c>
      <c r="F95" s="6">
        <v>5.6195652173913047</v>
      </c>
      <c r="G95" s="6">
        <v>0</v>
      </c>
      <c r="H95" s="6">
        <v>0.2608695652173913</v>
      </c>
      <c r="I95" s="6">
        <v>0.43478260869565216</v>
      </c>
      <c r="J95" s="6">
        <v>0</v>
      </c>
      <c r="K95" s="6">
        <v>0</v>
      </c>
      <c r="L95" s="6">
        <v>4.1017391304347832</v>
      </c>
      <c r="M95" s="6">
        <v>5.1576086956521738</v>
      </c>
      <c r="N95" s="6">
        <v>0</v>
      </c>
      <c r="O95" s="6">
        <f>SUM(NonNurse[[#This Row],[Qualified Social Work Staff Hours]],NonNurse[[#This Row],[Other Social Work Staff Hours]])/NonNurse[[#This Row],[MDS Census]]</f>
        <v>7.5198098256735346E-2</v>
      </c>
      <c r="P95" s="6">
        <v>4.8641304347826084</v>
      </c>
      <c r="Q95" s="6">
        <v>4.0190217391304346</v>
      </c>
      <c r="R95" s="6">
        <f>SUM(NonNurse[[#This Row],[Qualified Activities Professional Hours]],NonNurse[[#This Row],[Other Activities Professional Hours]])/NonNurse[[#This Row],[MDS Census]]</f>
        <v>0.12951664025356577</v>
      </c>
      <c r="S95" s="6">
        <v>0.60989130434782612</v>
      </c>
      <c r="T95" s="6">
        <v>5.4782608695652177</v>
      </c>
      <c r="U95" s="6">
        <v>0</v>
      </c>
      <c r="V95" s="6">
        <f>SUM(NonNurse[[#This Row],[Occupational Therapist Hours]],NonNurse[[#This Row],[OT Assistant Hours]],NonNurse[[#This Row],[OT Aide Hours]])/NonNurse[[#This Row],[MDS Census]]</f>
        <v>8.8765451664025372E-2</v>
      </c>
      <c r="W95" s="6">
        <v>1.6084782608695654</v>
      </c>
      <c r="X95" s="6">
        <v>6.4167391304347792</v>
      </c>
      <c r="Y95" s="6">
        <v>0</v>
      </c>
      <c r="Z95" s="6">
        <f>SUM(NonNurse[[#This Row],[Physical Therapist (PT) Hours]],NonNurse[[#This Row],[PT Assistant Hours]],NonNurse[[#This Row],[PT Aide Hours]])/NonNurse[[#This Row],[MDS Census]]</f>
        <v>0.11700792393026938</v>
      </c>
      <c r="AA95" s="6">
        <v>1.4347826086956521</v>
      </c>
      <c r="AB95" s="6">
        <v>0</v>
      </c>
      <c r="AC95" s="6">
        <v>0</v>
      </c>
      <c r="AD95" s="6">
        <v>0</v>
      </c>
      <c r="AE95" s="6">
        <v>0</v>
      </c>
      <c r="AF95" s="6">
        <v>0</v>
      </c>
      <c r="AG95" s="6">
        <v>0</v>
      </c>
      <c r="AH95" s="1">
        <v>445388</v>
      </c>
      <c r="AI95">
        <v>4</v>
      </c>
    </row>
    <row r="96" spans="1:35" x14ac:dyDescent="0.25">
      <c r="A96" t="s">
        <v>352</v>
      </c>
      <c r="B96" t="s">
        <v>68</v>
      </c>
      <c r="C96" t="s">
        <v>475</v>
      </c>
      <c r="D96" t="s">
        <v>423</v>
      </c>
      <c r="E96" s="6">
        <v>75.967391304347828</v>
      </c>
      <c r="F96" s="6">
        <v>0</v>
      </c>
      <c r="G96" s="6">
        <v>1.2173913043478262</v>
      </c>
      <c r="H96" s="6">
        <v>0</v>
      </c>
      <c r="I96" s="6">
        <v>9.4673913043478262</v>
      </c>
      <c r="J96" s="6">
        <v>0</v>
      </c>
      <c r="K96" s="6">
        <v>0</v>
      </c>
      <c r="L96" s="6">
        <v>0.62228260869565222</v>
      </c>
      <c r="M96" s="6">
        <v>15.326086956521738</v>
      </c>
      <c r="N96" s="6">
        <v>0</v>
      </c>
      <c r="O96" s="6">
        <f>SUM(NonNurse[[#This Row],[Qualified Social Work Staff Hours]],NonNurse[[#This Row],[Other Social Work Staff Hours]])/NonNurse[[#This Row],[MDS Census]]</f>
        <v>0.20174560022893115</v>
      </c>
      <c r="P96" s="6">
        <v>11.529891304347826</v>
      </c>
      <c r="Q96" s="6">
        <v>0</v>
      </c>
      <c r="R96" s="6">
        <f>SUM(NonNurse[[#This Row],[Qualified Activities Professional Hours]],NonNurse[[#This Row],[Other Activities Professional Hours]])/NonNurse[[#This Row],[MDS Census]]</f>
        <v>0.15177421662612678</v>
      </c>
      <c r="S96" s="6">
        <v>0</v>
      </c>
      <c r="T96" s="6">
        <v>5.1358695652173916</v>
      </c>
      <c r="U96" s="6">
        <v>0</v>
      </c>
      <c r="V96" s="6">
        <f>SUM(NonNurse[[#This Row],[Occupational Therapist Hours]],NonNurse[[#This Row],[OT Assistant Hours]],NonNurse[[#This Row],[OT Aide Hours]])/NonNurse[[#This Row],[MDS Census]]</f>
        <v>6.7606238374588637E-2</v>
      </c>
      <c r="W96" s="6">
        <v>9.2364130434782616</v>
      </c>
      <c r="X96" s="6">
        <v>0</v>
      </c>
      <c r="Y96" s="6">
        <v>0</v>
      </c>
      <c r="Z96" s="6">
        <f>SUM(NonNurse[[#This Row],[Physical Therapist (PT) Hours]],NonNurse[[#This Row],[PT Assistant Hours]],NonNurse[[#This Row],[PT Aide Hours]])/NonNurse[[#This Row],[MDS Census]]</f>
        <v>0.12158391758477609</v>
      </c>
      <c r="AA96" s="6">
        <v>0</v>
      </c>
      <c r="AB96" s="6">
        <v>0</v>
      </c>
      <c r="AC96" s="6">
        <v>0</v>
      </c>
      <c r="AD96" s="6">
        <v>0</v>
      </c>
      <c r="AE96" s="6">
        <v>0</v>
      </c>
      <c r="AF96" s="6">
        <v>0</v>
      </c>
      <c r="AG96" s="6">
        <v>0</v>
      </c>
      <c r="AH96" s="1">
        <v>445170</v>
      </c>
      <c r="AI96">
        <v>4</v>
      </c>
    </row>
    <row r="97" spans="1:35" x14ac:dyDescent="0.25">
      <c r="A97" t="s">
        <v>352</v>
      </c>
      <c r="B97" t="s">
        <v>278</v>
      </c>
      <c r="C97" t="s">
        <v>460</v>
      </c>
      <c r="D97" t="s">
        <v>406</v>
      </c>
      <c r="E97" s="6">
        <v>43.391304347826086</v>
      </c>
      <c r="F97" s="6">
        <v>2.939130434782609</v>
      </c>
      <c r="G97" s="6">
        <v>0</v>
      </c>
      <c r="H97" s="6">
        <v>0</v>
      </c>
      <c r="I97" s="6">
        <v>0</v>
      </c>
      <c r="J97" s="6">
        <v>0</v>
      </c>
      <c r="K97" s="6">
        <v>0</v>
      </c>
      <c r="L97" s="6">
        <v>0.92369565217391314</v>
      </c>
      <c r="M97" s="6">
        <v>0</v>
      </c>
      <c r="N97" s="6">
        <v>4.4598913043478277</v>
      </c>
      <c r="O97" s="6">
        <f>SUM(NonNurse[[#This Row],[Qualified Social Work Staff Hours]],NonNurse[[#This Row],[Other Social Work Staff Hours]])/NonNurse[[#This Row],[MDS Census]]</f>
        <v>0.10278306613226457</v>
      </c>
      <c r="P97" s="6">
        <v>4.4443478260869567</v>
      </c>
      <c r="Q97" s="6">
        <v>0.90858695652173915</v>
      </c>
      <c r="R97" s="6">
        <f>SUM(NonNurse[[#This Row],[Qualified Activities Professional Hours]],NonNurse[[#This Row],[Other Activities Professional Hours]])/NonNurse[[#This Row],[MDS Census]]</f>
        <v>0.12336422845691383</v>
      </c>
      <c r="S97" s="6">
        <v>7.067826086956523</v>
      </c>
      <c r="T97" s="6">
        <v>3.4382608695652168</v>
      </c>
      <c r="U97" s="6">
        <v>0</v>
      </c>
      <c r="V97" s="6">
        <f>SUM(NonNurse[[#This Row],[Occupational Therapist Hours]],NonNurse[[#This Row],[OT Assistant Hours]],NonNurse[[#This Row],[OT Aide Hours]])/NonNurse[[#This Row],[MDS Census]]</f>
        <v>0.24212424849699402</v>
      </c>
      <c r="W97" s="6">
        <v>7.0214130434782573</v>
      </c>
      <c r="X97" s="6">
        <v>8.68</v>
      </c>
      <c r="Y97" s="6">
        <v>0</v>
      </c>
      <c r="Z97" s="6">
        <f>SUM(NonNurse[[#This Row],[Physical Therapist (PT) Hours]],NonNurse[[#This Row],[PT Assistant Hours]],NonNurse[[#This Row],[PT Aide Hours]])/NonNurse[[#This Row],[MDS Census]]</f>
        <v>0.36185621242484967</v>
      </c>
      <c r="AA97" s="6">
        <v>0</v>
      </c>
      <c r="AB97" s="6">
        <v>0</v>
      </c>
      <c r="AC97" s="6">
        <v>0</v>
      </c>
      <c r="AD97" s="6">
        <v>0</v>
      </c>
      <c r="AE97" s="6">
        <v>0</v>
      </c>
      <c r="AF97" s="6">
        <v>0</v>
      </c>
      <c r="AG97" s="6">
        <v>0</v>
      </c>
      <c r="AH97" s="1">
        <v>445506</v>
      </c>
      <c r="AI97">
        <v>4</v>
      </c>
    </row>
    <row r="98" spans="1:35" x14ac:dyDescent="0.25">
      <c r="A98" t="s">
        <v>352</v>
      </c>
      <c r="B98" t="s">
        <v>162</v>
      </c>
      <c r="C98" t="s">
        <v>527</v>
      </c>
      <c r="D98" t="s">
        <v>374</v>
      </c>
      <c r="E98" s="6">
        <v>125.66304347826087</v>
      </c>
      <c r="F98" s="6">
        <v>5.6684782608695654</v>
      </c>
      <c r="G98" s="6">
        <v>0.17391304347826086</v>
      </c>
      <c r="H98" s="6">
        <v>0</v>
      </c>
      <c r="I98" s="6">
        <v>5</v>
      </c>
      <c r="J98" s="6">
        <v>0</v>
      </c>
      <c r="K98" s="6">
        <v>1.4521739130434781</v>
      </c>
      <c r="L98" s="6">
        <v>13.801086956521727</v>
      </c>
      <c r="M98" s="6">
        <v>4.8565217391304349</v>
      </c>
      <c r="N98" s="6">
        <v>5.6065217391304367</v>
      </c>
      <c r="O98" s="6">
        <f>SUM(NonNurse[[#This Row],[Qualified Social Work Staff Hours]],NonNurse[[#This Row],[Other Social Work Staff Hours]])/NonNurse[[#This Row],[MDS Census]]</f>
        <v>8.3262693538621244E-2</v>
      </c>
      <c r="P98" s="6">
        <v>5.0434782608695654</v>
      </c>
      <c r="Q98" s="6">
        <v>7.9619565217391282</v>
      </c>
      <c r="R98" s="6">
        <f>SUM(NonNurse[[#This Row],[Qualified Activities Professional Hours]],NonNurse[[#This Row],[Other Activities Professional Hours]])/NonNurse[[#This Row],[MDS Census]]</f>
        <v>0.10349450739555399</v>
      </c>
      <c r="S98" s="6">
        <v>14.130434782608683</v>
      </c>
      <c r="T98" s="6">
        <v>16.49565217391303</v>
      </c>
      <c r="U98" s="6">
        <v>0</v>
      </c>
      <c r="V98" s="6">
        <f>SUM(NonNurse[[#This Row],[Occupational Therapist Hours]],NonNurse[[#This Row],[OT Assistant Hours]],NonNurse[[#This Row],[OT Aide Hours]])/NonNurse[[#This Row],[MDS Census]]</f>
        <v>0.24371594152754927</v>
      </c>
      <c r="W98" s="6">
        <v>10.153260869565212</v>
      </c>
      <c r="X98" s="6">
        <v>21.132608695652149</v>
      </c>
      <c r="Y98" s="6">
        <v>0</v>
      </c>
      <c r="Z98" s="6">
        <f>SUM(NonNurse[[#This Row],[Physical Therapist (PT) Hours]],NonNurse[[#This Row],[PT Assistant Hours]],NonNurse[[#This Row],[PT Aide Hours]])/NonNurse[[#This Row],[MDS Census]]</f>
        <v>0.24896635239166137</v>
      </c>
      <c r="AA98" s="6">
        <v>0</v>
      </c>
      <c r="AB98" s="6">
        <v>0</v>
      </c>
      <c r="AC98" s="6">
        <v>0</v>
      </c>
      <c r="AD98" s="6">
        <v>63.133695652173913</v>
      </c>
      <c r="AE98" s="6">
        <v>14.695652173913043</v>
      </c>
      <c r="AF98" s="6">
        <v>0</v>
      </c>
      <c r="AG98" s="6">
        <v>1.6413043478260869</v>
      </c>
      <c r="AH98" s="1">
        <v>445331</v>
      </c>
      <c r="AI98">
        <v>4</v>
      </c>
    </row>
    <row r="99" spans="1:35" x14ac:dyDescent="0.25">
      <c r="A99" t="s">
        <v>352</v>
      </c>
      <c r="B99" t="s">
        <v>121</v>
      </c>
      <c r="C99" t="s">
        <v>468</v>
      </c>
      <c r="D99" t="s">
        <v>423</v>
      </c>
      <c r="E99" s="6">
        <v>80.119565217391298</v>
      </c>
      <c r="F99" s="6">
        <v>5.2173913043478262</v>
      </c>
      <c r="G99" s="6">
        <v>0</v>
      </c>
      <c r="H99" s="6">
        <v>0</v>
      </c>
      <c r="I99" s="6">
        <v>8.4565217391304355</v>
      </c>
      <c r="J99" s="6">
        <v>0</v>
      </c>
      <c r="K99" s="6">
        <v>5.0217391304347823</v>
      </c>
      <c r="L99" s="6">
        <v>4.9266304347826084</v>
      </c>
      <c r="M99" s="6">
        <v>5.0983695652173937</v>
      </c>
      <c r="N99" s="6">
        <v>0</v>
      </c>
      <c r="O99" s="6">
        <f>SUM(NonNurse[[#This Row],[Qualified Social Work Staff Hours]],NonNurse[[#This Row],[Other Social Work Staff Hours]])/NonNurse[[#This Row],[MDS Census]]</f>
        <v>6.3634513634513667E-2</v>
      </c>
      <c r="P99" s="6">
        <v>4.4042391304347834</v>
      </c>
      <c r="Q99" s="6">
        <v>13.5625</v>
      </c>
      <c r="R99" s="6">
        <f>SUM(NonNurse[[#This Row],[Qualified Activities Professional Hours]],NonNurse[[#This Row],[Other Activities Professional Hours]])/NonNurse[[#This Row],[MDS Census]]</f>
        <v>0.22424908424908427</v>
      </c>
      <c r="S99" s="6">
        <v>0.57336956521739135</v>
      </c>
      <c r="T99" s="6">
        <v>15.016304347826088</v>
      </c>
      <c r="U99" s="6">
        <v>0.29347826086956524</v>
      </c>
      <c r="V99" s="6">
        <f>SUM(NonNurse[[#This Row],[Occupational Therapist Hours]],NonNurse[[#This Row],[OT Assistant Hours]],NonNurse[[#This Row],[OT Aide Hours]])/NonNurse[[#This Row],[MDS Census]]</f>
        <v>0.19824311490978158</v>
      </c>
      <c r="W99" s="6">
        <v>4.7119565217391308</v>
      </c>
      <c r="X99" s="6">
        <v>10.660326086956522</v>
      </c>
      <c r="Y99" s="6">
        <v>0</v>
      </c>
      <c r="Z99" s="6">
        <f>SUM(NonNurse[[#This Row],[Physical Therapist (PT) Hours]],NonNurse[[#This Row],[PT Assistant Hours]],NonNurse[[#This Row],[PT Aide Hours]])/NonNurse[[#This Row],[MDS Census]]</f>
        <v>0.19186677520010856</v>
      </c>
      <c r="AA99" s="6">
        <v>0</v>
      </c>
      <c r="AB99" s="6">
        <v>0</v>
      </c>
      <c r="AC99" s="6">
        <v>0</v>
      </c>
      <c r="AD99" s="6">
        <v>0</v>
      </c>
      <c r="AE99" s="6">
        <v>4.1739130434782608</v>
      </c>
      <c r="AF99" s="6">
        <v>0</v>
      </c>
      <c r="AG99" s="6">
        <v>0</v>
      </c>
      <c r="AH99" s="1">
        <v>445267</v>
      </c>
      <c r="AI99">
        <v>4</v>
      </c>
    </row>
    <row r="100" spans="1:35" x14ac:dyDescent="0.25">
      <c r="A100" t="s">
        <v>352</v>
      </c>
      <c r="B100" t="s">
        <v>106</v>
      </c>
      <c r="C100" t="s">
        <v>563</v>
      </c>
      <c r="D100" t="s">
        <v>409</v>
      </c>
      <c r="E100" s="6">
        <v>90.456521739130437</v>
      </c>
      <c r="F100" s="6">
        <v>5.4782608695652177</v>
      </c>
      <c r="G100" s="6">
        <v>1.0054347826086956</v>
      </c>
      <c r="H100" s="6">
        <v>0.49456521739130432</v>
      </c>
      <c r="I100" s="6">
        <v>2.3586956521739131</v>
      </c>
      <c r="J100" s="6">
        <v>0</v>
      </c>
      <c r="K100" s="6">
        <v>0</v>
      </c>
      <c r="L100" s="6">
        <v>4.4964130434782614</v>
      </c>
      <c r="M100" s="6">
        <v>5.0434782608695654</v>
      </c>
      <c r="N100" s="6">
        <v>5.0271739130434785</v>
      </c>
      <c r="O100" s="6">
        <f>SUM(NonNurse[[#This Row],[Qualified Social Work Staff Hours]],NonNurse[[#This Row],[Other Social Work Staff Hours]])/NonNurse[[#This Row],[MDS Census]]</f>
        <v>0.11133141071857726</v>
      </c>
      <c r="P100" s="6">
        <v>6.0163043478260869</v>
      </c>
      <c r="Q100" s="6">
        <v>5.8097826086956523</v>
      </c>
      <c r="R100" s="6">
        <f>SUM(NonNurse[[#This Row],[Qualified Activities Professional Hours]],NonNurse[[#This Row],[Other Activities Professional Hours]])/NonNurse[[#This Row],[MDS Census]]</f>
        <v>0.13073780341264118</v>
      </c>
      <c r="S100" s="6">
        <v>5.3239130434782611</v>
      </c>
      <c r="T100" s="6">
        <v>4.7365217391304348</v>
      </c>
      <c r="U100" s="6">
        <v>0</v>
      </c>
      <c r="V100" s="6">
        <f>SUM(NonNurse[[#This Row],[Occupational Therapist Hours]],NonNurse[[#This Row],[OT Assistant Hours]],NonNurse[[#This Row],[OT Aide Hours]])/NonNurse[[#This Row],[MDS Census]]</f>
        <v>0.11121845710165824</v>
      </c>
      <c r="W100" s="6">
        <v>4.0761956521739124</v>
      </c>
      <c r="X100" s="6">
        <v>8.9540217391304342</v>
      </c>
      <c r="Y100" s="6">
        <v>0</v>
      </c>
      <c r="Z100" s="6">
        <f>SUM(NonNurse[[#This Row],[Physical Therapist (PT) Hours]],NonNurse[[#This Row],[PT Assistant Hours]],NonNurse[[#This Row],[PT Aide Hours]])/NonNurse[[#This Row],[MDS Census]]</f>
        <v>0.14404950732996874</v>
      </c>
      <c r="AA100" s="6">
        <v>0</v>
      </c>
      <c r="AB100" s="6">
        <v>0</v>
      </c>
      <c r="AC100" s="6">
        <v>0</v>
      </c>
      <c r="AD100" s="6">
        <v>0</v>
      </c>
      <c r="AE100" s="6">
        <v>14.119565217391305</v>
      </c>
      <c r="AF100" s="6">
        <v>0</v>
      </c>
      <c r="AG100" s="6">
        <v>0</v>
      </c>
      <c r="AH100" s="1">
        <v>445242</v>
      </c>
      <c r="AI100">
        <v>4</v>
      </c>
    </row>
    <row r="101" spans="1:35" x14ac:dyDescent="0.25">
      <c r="A101" t="s">
        <v>352</v>
      </c>
      <c r="B101" t="s">
        <v>239</v>
      </c>
      <c r="C101" t="s">
        <v>601</v>
      </c>
      <c r="D101" t="s">
        <v>399</v>
      </c>
      <c r="E101" s="6">
        <v>32.608695652173914</v>
      </c>
      <c r="F101" s="6">
        <v>4.6956521739130439</v>
      </c>
      <c r="G101" s="6">
        <v>0.98913043478260865</v>
      </c>
      <c r="H101" s="6">
        <v>0.14130434782608695</v>
      </c>
      <c r="I101" s="6">
        <v>0.54347826086956519</v>
      </c>
      <c r="J101" s="6">
        <v>0</v>
      </c>
      <c r="K101" s="6">
        <v>0</v>
      </c>
      <c r="L101" s="6">
        <v>2.7131521739130435</v>
      </c>
      <c r="M101" s="6">
        <v>0</v>
      </c>
      <c r="N101" s="6">
        <v>0</v>
      </c>
      <c r="O101" s="6">
        <f>SUM(NonNurse[[#This Row],[Qualified Social Work Staff Hours]],NonNurse[[#This Row],[Other Social Work Staff Hours]])/NonNurse[[#This Row],[MDS Census]]</f>
        <v>0</v>
      </c>
      <c r="P101" s="6">
        <v>4.511304347826087</v>
      </c>
      <c r="Q101" s="6">
        <v>0</v>
      </c>
      <c r="R101" s="6">
        <f>SUM(NonNurse[[#This Row],[Qualified Activities Professional Hours]],NonNurse[[#This Row],[Other Activities Professional Hours]])/NonNurse[[#This Row],[MDS Census]]</f>
        <v>0.13834666666666667</v>
      </c>
      <c r="S101" s="6">
        <v>0.54565217391304344</v>
      </c>
      <c r="T101" s="6">
        <v>2.9848913043478267</v>
      </c>
      <c r="U101" s="6">
        <v>0</v>
      </c>
      <c r="V101" s="6">
        <f>SUM(NonNurse[[#This Row],[Occupational Therapist Hours]],NonNurse[[#This Row],[OT Assistant Hours]],NonNurse[[#This Row],[OT Aide Hours]])/NonNurse[[#This Row],[MDS Census]]</f>
        <v>0.10827000000000002</v>
      </c>
      <c r="W101" s="6">
        <v>0.875</v>
      </c>
      <c r="X101" s="6">
        <v>6.2845652173913047</v>
      </c>
      <c r="Y101" s="6">
        <v>0</v>
      </c>
      <c r="Z101" s="6">
        <f>SUM(NonNurse[[#This Row],[Physical Therapist (PT) Hours]],NonNurse[[#This Row],[PT Assistant Hours]],NonNurse[[#This Row],[PT Aide Hours]])/NonNurse[[#This Row],[MDS Census]]</f>
        <v>0.21956000000000001</v>
      </c>
      <c r="AA101" s="6">
        <v>0</v>
      </c>
      <c r="AB101" s="6">
        <v>0</v>
      </c>
      <c r="AC101" s="6">
        <v>0</v>
      </c>
      <c r="AD101" s="6">
        <v>0</v>
      </c>
      <c r="AE101" s="6">
        <v>0</v>
      </c>
      <c r="AF101" s="6">
        <v>0</v>
      </c>
      <c r="AG101" s="6">
        <v>0</v>
      </c>
      <c r="AH101" s="1">
        <v>445459</v>
      </c>
      <c r="AI101">
        <v>4</v>
      </c>
    </row>
    <row r="102" spans="1:35" x14ac:dyDescent="0.25">
      <c r="A102" t="s">
        <v>352</v>
      </c>
      <c r="B102" t="s">
        <v>297</v>
      </c>
      <c r="C102" t="s">
        <v>487</v>
      </c>
      <c r="D102" t="s">
        <v>404</v>
      </c>
      <c r="E102" s="6">
        <v>45.163043478260867</v>
      </c>
      <c r="F102" s="6">
        <v>1.6875</v>
      </c>
      <c r="G102" s="6">
        <v>0</v>
      </c>
      <c r="H102" s="6">
        <v>0</v>
      </c>
      <c r="I102" s="6">
        <v>0</v>
      </c>
      <c r="J102" s="6">
        <v>0</v>
      </c>
      <c r="K102" s="6">
        <v>0</v>
      </c>
      <c r="L102" s="6">
        <v>0</v>
      </c>
      <c r="M102" s="6">
        <v>0</v>
      </c>
      <c r="N102" s="6">
        <v>4.6739130434782608</v>
      </c>
      <c r="O102" s="6">
        <f>SUM(NonNurse[[#This Row],[Qualified Social Work Staff Hours]],NonNurse[[#This Row],[Other Social Work Staff Hours]])/NonNurse[[#This Row],[MDS Census]]</f>
        <v>0.10348977135980747</v>
      </c>
      <c r="P102" s="6">
        <v>4.1358695652173916</v>
      </c>
      <c r="Q102" s="6">
        <v>1.1548913043478262</v>
      </c>
      <c r="R102" s="6">
        <f>SUM(NonNurse[[#This Row],[Qualified Activities Professional Hours]],NonNurse[[#This Row],[Other Activities Professional Hours]])/NonNurse[[#This Row],[MDS Census]]</f>
        <v>0.11714801444043323</v>
      </c>
      <c r="S102" s="6">
        <v>0</v>
      </c>
      <c r="T102" s="6">
        <v>0</v>
      </c>
      <c r="U102" s="6">
        <v>0</v>
      </c>
      <c r="V102" s="6">
        <f>SUM(NonNurse[[#This Row],[Occupational Therapist Hours]],NonNurse[[#This Row],[OT Assistant Hours]],NonNurse[[#This Row],[OT Aide Hours]])/NonNurse[[#This Row],[MDS Census]]</f>
        <v>0</v>
      </c>
      <c r="W102" s="6">
        <v>0</v>
      </c>
      <c r="X102" s="6">
        <v>0</v>
      </c>
      <c r="Y102" s="6">
        <v>0</v>
      </c>
      <c r="Z102" s="6">
        <f>SUM(NonNurse[[#This Row],[Physical Therapist (PT) Hours]],NonNurse[[#This Row],[PT Assistant Hours]],NonNurse[[#This Row],[PT Aide Hours]])/NonNurse[[#This Row],[MDS Census]]</f>
        <v>0</v>
      </c>
      <c r="AA102" s="6">
        <v>0</v>
      </c>
      <c r="AB102" s="6">
        <v>0</v>
      </c>
      <c r="AC102" s="6">
        <v>0</v>
      </c>
      <c r="AD102" s="6">
        <v>0</v>
      </c>
      <c r="AE102" s="6">
        <v>0</v>
      </c>
      <c r="AF102" s="6">
        <v>0</v>
      </c>
      <c r="AG102" s="6">
        <v>0</v>
      </c>
      <c r="AH102" s="1">
        <v>445527</v>
      </c>
      <c r="AI102">
        <v>4</v>
      </c>
    </row>
    <row r="103" spans="1:35" x14ac:dyDescent="0.25">
      <c r="A103" t="s">
        <v>352</v>
      </c>
      <c r="B103" t="s">
        <v>179</v>
      </c>
      <c r="C103" t="s">
        <v>487</v>
      </c>
      <c r="D103" t="s">
        <v>404</v>
      </c>
      <c r="E103" s="6">
        <v>36.293478260869563</v>
      </c>
      <c r="F103" s="6">
        <v>0.94565217391304346</v>
      </c>
      <c r="G103" s="6">
        <v>0</v>
      </c>
      <c r="H103" s="6">
        <v>1.5978260869565217</v>
      </c>
      <c r="I103" s="6">
        <v>0.84782608695652173</v>
      </c>
      <c r="J103" s="6">
        <v>0</v>
      </c>
      <c r="K103" s="6">
        <v>0</v>
      </c>
      <c r="L103" s="6">
        <v>0</v>
      </c>
      <c r="M103" s="6">
        <v>8.3342391304347831</v>
      </c>
      <c r="N103" s="6">
        <v>0</v>
      </c>
      <c r="O103" s="6">
        <f>SUM(NonNurse[[#This Row],[Qualified Social Work Staff Hours]],NonNurse[[#This Row],[Other Social Work Staff Hours]])/NonNurse[[#This Row],[MDS Census]]</f>
        <v>0.22963462114405514</v>
      </c>
      <c r="P103" s="6">
        <v>5.1494565217391308</v>
      </c>
      <c r="Q103" s="6">
        <v>0</v>
      </c>
      <c r="R103" s="6">
        <f>SUM(NonNurse[[#This Row],[Qualified Activities Professional Hours]],NonNurse[[#This Row],[Other Activities Professional Hours]])/NonNurse[[#This Row],[MDS Census]]</f>
        <v>0.14188379754417493</v>
      </c>
      <c r="S103" s="6">
        <v>0</v>
      </c>
      <c r="T103" s="6">
        <v>0</v>
      </c>
      <c r="U103" s="6">
        <v>0</v>
      </c>
      <c r="V103" s="6">
        <f>SUM(NonNurse[[#This Row],[Occupational Therapist Hours]],NonNurse[[#This Row],[OT Assistant Hours]],NonNurse[[#This Row],[OT Aide Hours]])/NonNurse[[#This Row],[MDS Census]]</f>
        <v>0</v>
      </c>
      <c r="W103" s="6">
        <v>0</v>
      </c>
      <c r="X103" s="6">
        <v>0</v>
      </c>
      <c r="Y103" s="6">
        <v>0</v>
      </c>
      <c r="Z103" s="6">
        <f>SUM(NonNurse[[#This Row],[Physical Therapist (PT) Hours]],NonNurse[[#This Row],[PT Assistant Hours]],NonNurse[[#This Row],[PT Aide Hours]])/NonNurse[[#This Row],[MDS Census]]</f>
        <v>0</v>
      </c>
      <c r="AA103" s="6">
        <v>0</v>
      </c>
      <c r="AB103" s="6">
        <v>0</v>
      </c>
      <c r="AC103" s="6">
        <v>0</v>
      </c>
      <c r="AD103" s="6">
        <v>0</v>
      </c>
      <c r="AE103" s="6">
        <v>0</v>
      </c>
      <c r="AF103" s="6">
        <v>0</v>
      </c>
      <c r="AG103" s="6">
        <v>0</v>
      </c>
      <c r="AH103" s="1">
        <v>445372</v>
      </c>
      <c r="AI103">
        <v>4</v>
      </c>
    </row>
    <row r="104" spans="1:35" x14ac:dyDescent="0.25">
      <c r="A104" t="s">
        <v>352</v>
      </c>
      <c r="B104" t="s">
        <v>307</v>
      </c>
      <c r="C104" t="s">
        <v>487</v>
      </c>
      <c r="D104" t="s">
        <v>404</v>
      </c>
      <c r="E104" s="6">
        <v>28.163043478260871</v>
      </c>
      <c r="F104" s="6">
        <v>2.7826086956521738</v>
      </c>
      <c r="G104" s="6">
        <v>0.38043478260869568</v>
      </c>
      <c r="H104" s="6">
        <v>0.11413043478260869</v>
      </c>
      <c r="I104" s="6">
        <v>0.13043478260869565</v>
      </c>
      <c r="J104" s="6">
        <v>0</v>
      </c>
      <c r="K104" s="6">
        <v>0</v>
      </c>
      <c r="L104" s="6">
        <v>0</v>
      </c>
      <c r="M104" s="6">
        <v>0</v>
      </c>
      <c r="N104" s="6">
        <v>2.5380434782608696</v>
      </c>
      <c r="O104" s="6">
        <f>SUM(NonNurse[[#This Row],[Qualified Social Work Staff Hours]],NonNurse[[#This Row],[Other Social Work Staff Hours]])/NonNurse[[#This Row],[MDS Census]]</f>
        <v>9.0119644924739478E-2</v>
      </c>
      <c r="P104" s="6">
        <v>5.125</v>
      </c>
      <c r="Q104" s="6">
        <v>0</v>
      </c>
      <c r="R104" s="6">
        <f>SUM(NonNurse[[#This Row],[Qualified Activities Professional Hours]],NonNurse[[#This Row],[Other Activities Professional Hours]])/NonNurse[[#This Row],[MDS Census]]</f>
        <v>0.18197607101505209</v>
      </c>
      <c r="S104" s="6">
        <v>0.47010869565217389</v>
      </c>
      <c r="T104" s="6">
        <v>1.2907608695652173</v>
      </c>
      <c r="U104" s="6">
        <v>0</v>
      </c>
      <c r="V104" s="6">
        <f>SUM(NonNurse[[#This Row],[Occupational Therapist Hours]],NonNurse[[#This Row],[OT Assistant Hours]],NonNurse[[#This Row],[OT Aide Hours]])/NonNurse[[#This Row],[MDS Census]]</f>
        <v>6.252412196063295E-2</v>
      </c>
      <c r="W104" s="6">
        <v>0</v>
      </c>
      <c r="X104" s="6">
        <v>1.4130434782608696</v>
      </c>
      <c r="Y104" s="6">
        <v>0</v>
      </c>
      <c r="Z104" s="6">
        <f>SUM(NonNurse[[#This Row],[Physical Therapist (PT) Hours]],NonNurse[[#This Row],[PT Assistant Hours]],NonNurse[[#This Row],[PT Aide Hours]])/NonNurse[[#This Row],[MDS Census]]</f>
        <v>5.0173678116557312E-2</v>
      </c>
      <c r="AA104" s="6">
        <v>0</v>
      </c>
      <c r="AB104" s="6">
        <v>0</v>
      </c>
      <c r="AC104" s="6">
        <v>0</v>
      </c>
      <c r="AD104" s="6">
        <v>0</v>
      </c>
      <c r="AE104" s="6">
        <v>0</v>
      </c>
      <c r="AF104" s="6">
        <v>0</v>
      </c>
      <c r="AG104" s="6">
        <v>0</v>
      </c>
      <c r="AH104" s="7">
        <v>4.4000000000000001E+167</v>
      </c>
      <c r="AI104">
        <v>4</v>
      </c>
    </row>
    <row r="105" spans="1:35" x14ac:dyDescent="0.25">
      <c r="A105" t="s">
        <v>352</v>
      </c>
      <c r="B105" t="s">
        <v>114</v>
      </c>
      <c r="C105" t="s">
        <v>540</v>
      </c>
      <c r="D105" t="s">
        <v>444</v>
      </c>
      <c r="E105" s="6">
        <v>47.184782608695649</v>
      </c>
      <c r="F105" s="6">
        <v>5.4293478260869561</v>
      </c>
      <c r="G105" s="6">
        <v>0.17391304347826086</v>
      </c>
      <c r="H105" s="6">
        <v>0.45108695652173914</v>
      </c>
      <c r="I105" s="6">
        <v>0.72826086956521741</v>
      </c>
      <c r="J105" s="6">
        <v>0</v>
      </c>
      <c r="K105" s="6">
        <v>0.13858695652173914</v>
      </c>
      <c r="L105" s="6">
        <v>6.5217391304347824E-2</v>
      </c>
      <c r="M105" s="6">
        <v>8.9673913043478257E-2</v>
      </c>
      <c r="N105" s="6">
        <v>0</v>
      </c>
      <c r="O105" s="6">
        <f>SUM(NonNurse[[#This Row],[Qualified Social Work Staff Hours]],NonNurse[[#This Row],[Other Social Work Staff Hours]])/NonNurse[[#This Row],[MDS Census]]</f>
        <v>1.9004837595024188E-3</v>
      </c>
      <c r="P105" s="6">
        <v>0.73913043478260865</v>
      </c>
      <c r="Q105" s="6">
        <v>0</v>
      </c>
      <c r="R105" s="6">
        <f>SUM(NonNurse[[#This Row],[Qualified Activities Professional Hours]],NonNurse[[#This Row],[Other Activities Professional Hours]])/NonNurse[[#This Row],[MDS Census]]</f>
        <v>1.56645934116563E-2</v>
      </c>
      <c r="S105" s="6">
        <v>0.23097826086956522</v>
      </c>
      <c r="T105" s="6">
        <v>1.0923913043478262</v>
      </c>
      <c r="U105" s="6">
        <v>0</v>
      </c>
      <c r="V105" s="6">
        <f>SUM(NonNurse[[#This Row],[Occupational Therapist Hours]],NonNurse[[#This Row],[OT Assistant Hours]],NonNurse[[#This Row],[OT Aide Hours]])/NonNurse[[#This Row],[MDS Census]]</f>
        <v>2.8046533056899334E-2</v>
      </c>
      <c r="W105" s="6">
        <v>0.70652173913043481</v>
      </c>
      <c r="X105" s="6">
        <v>13.578804347826088</v>
      </c>
      <c r="Y105" s="6">
        <v>0</v>
      </c>
      <c r="Z105" s="6">
        <f>SUM(NonNurse[[#This Row],[Physical Therapist (PT) Hours]],NonNurse[[#This Row],[PT Assistant Hours]],NonNurse[[#This Row],[PT Aide Hours]])/NonNurse[[#This Row],[MDS Census]]</f>
        <v>0.30275282193043085</v>
      </c>
      <c r="AA105" s="6">
        <v>0.42391304347826086</v>
      </c>
      <c r="AB105" s="6">
        <v>0</v>
      </c>
      <c r="AC105" s="6">
        <v>0</v>
      </c>
      <c r="AD105" s="6">
        <v>0</v>
      </c>
      <c r="AE105" s="6">
        <v>0</v>
      </c>
      <c r="AF105" s="6">
        <v>0</v>
      </c>
      <c r="AG105" s="6">
        <v>0</v>
      </c>
      <c r="AH105" s="1">
        <v>445256</v>
      </c>
      <c r="AI105">
        <v>4</v>
      </c>
    </row>
    <row r="106" spans="1:35" x14ac:dyDescent="0.25">
      <c r="A106" t="s">
        <v>352</v>
      </c>
      <c r="B106" t="s">
        <v>30</v>
      </c>
      <c r="C106" t="s">
        <v>543</v>
      </c>
      <c r="D106" t="s">
        <v>396</v>
      </c>
      <c r="E106" s="6">
        <v>339.60869565217394</v>
      </c>
      <c r="F106" s="6">
        <v>20.217391304347824</v>
      </c>
      <c r="G106" s="6">
        <v>9.7826086956521743E-2</v>
      </c>
      <c r="H106" s="6">
        <v>0</v>
      </c>
      <c r="I106" s="6">
        <v>23.130434782608695</v>
      </c>
      <c r="J106" s="6">
        <v>0</v>
      </c>
      <c r="K106" s="6">
        <v>5.5652173913043477</v>
      </c>
      <c r="L106" s="6">
        <v>21.057065217391305</v>
      </c>
      <c r="M106" s="6">
        <v>52.584782608695654</v>
      </c>
      <c r="N106" s="6">
        <v>15.641304347826088</v>
      </c>
      <c r="O106" s="6">
        <f>SUM(NonNurse[[#This Row],[Qualified Social Work Staff Hours]],NonNurse[[#This Row],[Other Social Work Staff Hours]])/NonNurse[[#This Row],[MDS Census]]</f>
        <v>0.20089617206503649</v>
      </c>
      <c r="P106" s="6">
        <v>4.8913043478260869</v>
      </c>
      <c r="Q106" s="6">
        <v>52.198369565217391</v>
      </c>
      <c r="R106" s="6">
        <f>SUM(NonNurse[[#This Row],[Qualified Activities Professional Hours]],NonNurse[[#This Row],[Other Activities Professional Hours]])/NonNurse[[#This Row],[MDS Census]]</f>
        <v>0.16810427602099601</v>
      </c>
      <c r="S106" s="6">
        <v>20.054347826086957</v>
      </c>
      <c r="T106" s="6">
        <v>27.793478260869566</v>
      </c>
      <c r="U106" s="6">
        <v>36.663043478260867</v>
      </c>
      <c r="V106" s="6">
        <f>SUM(NonNurse[[#This Row],[Occupational Therapist Hours]],NonNurse[[#This Row],[OT Assistant Hours]],NonNurse[[#This Row],[OT Aide Hours]])/NonNurse[[#This Row],[MDS Census]]</f>
        <v>0.24884777877352449</v>
      </c>
      <c r="W106" s="6">
        <v>17.994565217391305</v>
      </c>
      <c r="X106" s="6">
        <v>35.054347826086953</v>
      </c>
      <c r="Y106" s="6">
        <v>0</v>
      </c>
      <c r="Z106" s="6">
        <f>SUM(NonNurse[[#This Row],[Physical Therapist (PT) Hours]],NonNurse[[#This Row],[PT Assistant Hours]],NonNurse[[#This Row],[PT Aide Hours]])/NonNurse[[#This Row],[MDS Census]]</f>
        <v>0.15620599155037765</v>
      </c>
      <c r="AA106" s="6">
        <v>0</v>
      </c>
      <c r="AB106" s="6">
        <v>0</v>
      </c>
      <c r="AC106" s="6">
        <v>0</v>
      </c>
      <c r="AD106" s="6">
        <v>0</v>
      </c>
      <c r="AE106" s="6">
        <v>73.695652173913047</v>
      </c>
      <c r="AF106" s="6">
        <v>7.0326086956521738</v>
      </c>
      <c r="AG106" s="6">
        <v>3.2608695652173912E-2</v>
      </c>
      <c r="AH106" s="1">
        <v>445111</v>
      </c>
      <c r="AI106">
        <v>4</v>
      </c>
    </row>
    <row r="107" spans="1:35" x14ac:dyDescent="0.25">
      <c r="A107" t="s">
        <v>352</v>
      </c>
      <c r="B107" t="s">
        <v>248</v>
      </c>
      <c r="C107" t="s">
        <v>517</v>
      </c>
      <c r="D107" t="s">
        <v>428</v>
      </c>
      <c r="E107" s="6">
        <v>75.141304347826093</v>
      </c>
      <c r="F107" s="6">
        <v>4.9565217391304346</v>
      </c>
      <c r="G107" s="6">
        <v>0.41847826086956524</v>
      </c>
      <c r="H107" s="6">
        <v>0</v>
      </c>
      <c r="I107" s="6">
        <v>6.1630434782608692</v>
      </c>
      <c r="J107" s="6">
        <v>0</v>
      </c>
      <c r="K107" s="6">
        <v>0</v>
      </c>
      <c r="L107" s="6">
        <v>4.4229347826086975</v>
      </c>
      <c r="M107" s="6">
        <v>5.2282608695652177</v>
      </c>
      <c r="N107" s="6">
        <v>0</v>
      </c>
      <c r="O107" s="6">
        <f>SUM(NonNurse[[#This Row],[Qualified Social Work Staff Hours]],NonNurse[[#This Row],[Other Social Work Staff Hours]])/NonNurse[[#This Row],[MDS Census]]</f>
        <v>6.9579053956314196E-2</v>
      </c>
      <c r="P107" s="6">
        <v>5.7717391304347823</v>
      </c>
      <c r="Q107" s="6">
        <v>5.3260869565217392</v>
      </c>
      <c r="R107" s="6">
        <f>SUM(NonNurse[[#This Row],[Qualified Activities Professional Hours]],NonNurse[[#This Row],[Other Activities Professional Hours]])/NonNurse[[#This Row],[MDS Census]]</f>
        <v>0.14769275278460869</v>
      </c>
      <c r="S107" s="6">
        <v>5.3984782608695649</v>
      </c>
      <c r="T107" s="6">
        <v>9.7233695652173928</v>
      </c>
      <c r="U107" s="6">
        <v>0</v>
      </c>
      <c r="V107" s="6">
        <f>SUM(NonNurse[[#This Row],[Occupational Therapist Hours]],NonNurse[[#This Row],[OT Assistant Hours]],NonNurse[[#This Row],[OT Aide Hours]])/NonNurse[[#This Row],[MDS Census]]</f>
        <v>0.2012454795313178</v>
      </c>
      <c r="W107" s="6">
        <v>9.5722826086956516</v>
      </c>
      <c r="X107" s="6">
        <v>12.065108695652174</v>
      </c>
      <c r="Y107" s="6">
        <v>0</v>
      </c>
      <c r="Z107" s="6">
        <f>SUM(NonNurse[[#This Row],[Physical Therapist (PT) Hours]],NonNurse[[#This Row],[PT Assistant Hours]],NonNurse[[#This Row],[PT Aide Hours]])/NonNurse[[#This Row],[MDS Census]]</f>
        <v>0.28795602488065958</v>
      </c>
      <c r="AA107" s="6">
        <v>0</v>
      </c>
      <c r="AB107" s="6">
        <v>0</v>
      </c>
      <c r="AC107" s="6">
        <v>0</v>
      </c>
      <c r="AD107" s="6">
        <v>0</v>
      </c>
      <c r="AE107" s="6">
        <v>0</v>
      </c>
      <c r="AF107" s="6">
        <v>0</v>
      </c>
      <c r="AG107" s="6">
        <v>0</v>
      </c>
      <c r="AH107" s="1">
        <v>445471</v>
      </c>
      <c r="AI107">
        <v>4</v>
      </c>
    </row>
    <row r="108" spans="1:35" x14ac:dyDescent="0.25">
      <c r="A108" t="s">
        <v>352</v>
      </c>
      <c r="B108" t="s">
        <v>95</v>
      </c>
      <c r="C108" t="s">
        <v>469</v>
      </c>
      <c r="D108" t="s">
        <v>382</v>
      </c>
      <c r="E108" s="6">
        <v>65.913043478260875</v>
      </c>
      <c r="F108" s="6">
        <v>9.919891304347825</v>
      </c>
      <c r="G108" s="6">
        <v>0.30434782608695654</v>
      </c>
      <c r="H108" s="6">
        <v>0</v>
      </c>
      <c r="I108" s="6">
        <v>4.9565217391304346</v>
      </c>
      <c r="J108" s="6">
        <v>0</v>
      </c>
      <c r="K108" s="6">
        <v>0</v>
      </c>
      <c r="L108" s="6">
        <v>5.0434782608695654</v>
      </c>
      <c r="M108" s="6">
        <v>10.172608695652174</v>
      </c>
      <c r="N108" s="6">
        <v>0</v>
      </c>
      <c r="O108" s="6">
        <f>SUM(NonNurse[[#This Row],[Qualified Social Work Staff Hours]],NonNurse[[#This Row],[Other Social Work Staff Hours]])/NonNurse[[#This Row],[MDS Census]]</f>
        <v>0.15433377308707125</v>
      </c>
      <c r="P108" s="6">
        <v>9.820869565217393</v>
      </c>
      <c r="Q108" s="6">
        <v>0</v>
      </c>
      <c r="R108" s="6">
        <f>SUM(NonNurse[[#This Row],[Qualified Activities Professional Hours]],NonNurse[[#This Row],[Other Activities Professional Hours]])/NonNurse[[#This Row],[MDS Census]]</f>
        <v>0.14899736147757256</v>
      </c>
      <c r="S108" s="6">
        <v>0</v>
      </c>
      <c r="T108" s="6">
        <v>8.4565217391304319</v>
      </c>
      <c r="U108" s="6">
        <v>0</v>
      </c>
      <c r="V108" s="6">
        <f>SUM(NonNurse[[#This Row],[Occupational Therapist Hours]],NonNurse[[#This Row],[OT Assistant Hours]],NonNurse[[#This Row],[OT Aide Hours]])/NonNurse[[#This Row],[MDS Census]]</f>
        <v>0.12829815303430073</v>
      </c>
      <c r="W108" s="6">
        <v>9.4061956521739098</v>
      </c>
      <c r="X108" s="6">
        <v>4.7119565217391308</v>
      </c>
      <c r="Y108" s="6">
        <v>0</v>
      </c>
      <c r="Z108" s="6">
        <f>SUM(NonNurse[[#This Row],[Physical Therapist (PT) Hours]],NonNurse[[#This Row],[PT Assistant Hours]],NonNurse[[#This Row],[PT Aide Hours]])/NonNurse[[#This Row],[MDS Census]]</f>
        <v>0.2141936015831134</v>
      </c>
      <c r="AA108" s="6">
        <v>0</v>
      </c>
      <c r="AB108" s="6">
        <v>0</v>
      </c>
      <c r="AC108" s="6">
        <v>0</v>
      </c>
      <c r="AD108" s="6">
        <v>0</v>
      </c>
      <c r="AE108" s="6">
        <v>0</v>
      </c>
      <c r="AF108" s="6">
        <v>0</v>
      </c>
      <c r="AG108" s="6">
        <v>0</v>
      </c>
      <c r="AH108" s="1">
        <v>445224</v>
      </c>
      <c r="AI108">
        <v>4</v>
      </c>
    </row>
    <row r="109" spans="1:35" x14ac:dyDescent="0.25">
      <c r="A109" t="s">
        <v>352</v>
      </c>
      <c r="B109" t="s">
        <v>87</v>
      </c>
      <c r="C109" t="s">
        <v>510</v>
      </c>
      <c r="D109" t="s">
        <v>439</v>
      </c>
      <c r="E109" s="6">
        <v>119.08695652173913</v>
      </c>
      <c r="F109" s="6">
        <v>78.967173913043467</v>
      </c>
      <c r="G109" s="6">
        <v>0.4891304347826087</v>
      </c>
      <c r="H109" s="6">
        <v>0.73826086956521741</v>
      </c>
      <c r="I109" s="6">
        <v>2.8043478260869565</v>
      </c>
      <c r="J109" s="6">
        <v>0</v>
      </c>
      <c r="K109" s="6">
        <v>0</v>
      </c>
      <c r="L109" s="6">
        <v>11.561413043478263</v>
      </c>
      <c r="M109" s="6">
        <v>4.8915217391304342</v>
      </c>
      <c r="N109" s="6">
        <v>5.0572826086956528</v>
      </c>
      <c r="O109" s="6">
        <f>SUM(NonNurse[[#This Row],[Qualified Social Work Staff Hours]],NonNurse[[#This Row],[Other Social Work Staff Hours]])/NonNurse[[#This Row],[MDS Census]]</f>
        <v>8.3542351223074116E-2</v>
      </c>
      <c r="P109" s="6">
        <v>4.5754347826086956</v>
      </c>
      <c r="Q109" s="6">
        <v>4.6882608695652195</v>
      </c>
      <c r="R109" s="6">
        <f>SUM(NonNurse[[#This Row],[Qualified Activities Professional Hours]],NonNurse[[#This Row],[Other Activities Professional Hours]])/NonNurse[[#This Row],[MDS Census]]</f>
        <v>7.7789339174881358E-2</v>
      </c>
      <c r="S109" s="6">
        <v>9.681304347826087</v>
      </c>
      <c r="T109" s="6">
        <v>13.073369565217389</v>
      </c>
      <c r="U109" s="6">
        <v>0</v>
      </c>
      <c r="V109" s="6">
        <f>SUM(NonNurse[[#This Row],[Occupational Therapist Hours]],NonNurse[[#This Row],[OT Assistant Hours]],NonNurse[[#This Row],[OT Aide Hours]])/NonNurse[[#This Row],[MDS Census]]</f>
        <v>0.1910761226725082</v>
      </c>
      <c r="W109" s="6">
        <v>14.847934782608698</v>
      </c>
      <c r="X109" s="6">
        <v>16.239021739130433</v>
      </c>
      <c r="Y109" s="6">
        <v>4.7934782608695654</v>
      </c>
      <c r="Z109" s="6">
        <f>SUM(NonNurse[[#This Row],[Physical Therapist (PT) Hours]],NonNurse[[#This Row],[PT Assistant Hours]],NonNurse[[#This Row],[PT Aide Hours]])/NonNurse[[#This Row],[MDS Census]]</f>
        <v>0.30129609346476816</v>
      </c>
      <c r="AA109" s="6">
        <v>0</v>
      </c>
      <c r="AB109" s="6">
        <v>0</v>
      </c>
      <c r="AC109" s="6">
        <v>0</v>
      </c>
      <c r="AD109" s="6">
        <v>0</v>
      </c>
      <c r="AE109" s="6">
        <v>0</v>
      </c>
      <c r="AF109" s="6">
        <v>0</v>
      </c>
      <c r="AG109" s="6">
        <v>0</v>
      </c>
      <c r="AH109" s="1">
        <v>445215</v>
      </c>
      <c r="AI109">
        <v>4</v>
      </c>
    </row>
    <row r="110" spans="1:35" x14ac:dyDescent="0.25">
      <c r="A110" t="s">
        <v>352</v>
      </c>
      <c r="B110" t="s">
        <v>250</v>
      </c>
      <c r="C110" t="s">
        <v>557</v>
      </c>
      <c r="D110" t="s">
        <v>418</v>
      </c>
      <c r="E110" s="6">
        <v>54.576086956521742</v>
      </c>
      <c r="F110" s="6">
        <v>5.2173913043478262</v>
      </c>
      <c r="G110" s="6">
        <v>0.35380434782608694</v>
      </c>
      <c r="H110" s="6">
        <v>0.27847826086956518</v>
      </c>
      <c r="I110" s="6">
        <v>0.89130434782608692</v>
      </c>
      <c r="J110" s="6">
        <v>0</v>
      </c>
      <c r="K110" s="6">
        <v>0</v>
      </c>
      <c r="L110" s="6">
        <v>2.9890217391304348</v>
      </c>
      <c r="M110" s="6">
        <v>8.4864130434782581</v>
      </c>
      <c r="N110" s="6">
        <v>0</v>
      </c>
      <c r="O110" s="6">
        <f>SUM(NonNurse[[#This Row],[Qualified Social Work Staff Hours]],NonNurse[[#This Row],[Other Social Work Staff Hours]])/NonNurse[[#This Row],[MDS Census]]</f>
        <v>0.15549691296554466</v>
      </c>
      <c r="P110" s="6">
        <v>4.7185869565217384</v>
      </c>
      <c r="Q110" s="6">
        <v>0</v>
      </c>
      <c r="R110" s="6">
        <f>SUM(NonNurse[[#This Row],[Qualified Activities Professional Hours]],NonNurse[[#This Row],[Other Activities Professional Hours]])/NonNurse[[#This Row],[MDS Census]]</f>
        <v>8.6458872734515024E-2</v>
      </c>
      <c r="S110" s="6">
        <v>3.2140217391304349</v>
      </c>
      <c r="T110" s="6">
        <v>3.7085869565217386</v>
      </c>
      <c r="U110" s="6">
        <v>0</v>
      </c>
      <c r="V110" s="6">
        <f>SUM(NonNurse[[#This Row],[Occupational Therapist Hours]],NonNurse[[#This Row],[OT Assistant Hours]],NonNurse[[#This Row],[OT Aide Hours]])/NonNurse[[#This Row],[MDS Census]]</f>
        <v>0.12684325831507667</v>
      </c>
      <c r="W110" s="6">
        <v>4.0418478260869577</v>
      </c>
      <c r="X110" s="6">
        <v>6.25195652173913</v>
      </c>
      <c r="Y110" s="6">
        <v>0</v>
      </c>
      <c r="Z110" s="6">
        <f>SUM(NonNurse[[#This Row],[Physical Therapist (PT) Hours]],NonNurse[[#This Row],[PT Assistant Hours]],NonNurse[[#This Row],[PT Aide Hours]])/NonNurse[[#This Row],[MDS Census]]</f>
        <v>0.18861382194781917</v>
      </c>
      <c r="AA110" s="6">
        <v>0</v>
      </c>
      <c r="AB110" s="6">
        <v>0</v>
      </c>
      <c r="AC110" s="6">
        <v>0</v>
      </c>
      <c r="AD110" s="6">
        <v>0</v>
      </c>
      <c r="AE110" s="6">
        <v>0</v>
      </c>
      <c r="AF110" s="6">
        <v>0</v>
      </c>
      <c r="AG110" s="6">
        <v>0</v>
      </c>
      <c r="AH110" s="1">
        <v>445474</v>
      </c>
      <c r="AI110">
        <v>4</v>
      </c>
    </row>
    <row r="111" spans="1:35" x14ac:dyDescent="0.25">
      <c r="A111" t="s">
        <v>352</v>
      </c>
      <c r="B111" t="s">
        <v>308</v>
      </c>
      <c r="C111" t="s">
        <v>497</v>
      </c>
      <c r="D111" t="s">
        <v>419</v>
      </c>
      <c r="E111" s="6">
        <v>23.434782608695652</v>
      </c>
      <c r="F111" s="6">
        <v>2.3043478260869565</v>
      </c>
      <c r="G111" s="6">
        <v>0</v>
      </c>
      <c r="H111" s="6">
        <v>0</v>
      </c>
      <c r="I111" s="6">
        <v>0</v>
      </c>
      <c r="J111" s="6">
        <v>0</v>
      </c>
      <c r="K111" s="6">
        <v>0</v>
      </c>
      <c r="L111" s="6">
        <v>0</v>
      </c>
      <c r="M111" s="6">
        <v>0</v>
      </c>
      <c r="N111" s="6">
        <v>0</v>
      </c>
      <c r="O111" s="6">
        <f>SUM(NonNurse[[#This Row],[Qualified Social Work Staff Hours]],NonNurse[[#This Row],[Other Social Work Staff Hours]])/NonNurse[[#This Row],[MDS Census]]</f>
        <v>0</v>
      </c>
      <c r="P111" s="6">
        <v>5.023695652173914</v>
      </c>
      <c r="Q111" s="6">
        <v>0</v>
      </c>
      <c r="R111" s="6">
        <f>SUM(NonNurse[[#This Row],[Qualified Activities Professional Hours]],NonNurse[[#This Row],[Other Activities Professional Hours]])/NonNurse[[#This Row],[MDS Census]]</f>
        <v>0.21436920222634512</v>
      </c>
      <c r="S111" s="6">
        <v>0</v>
      </c>
      <c r="T111" s="6">
        <v>0</v>
      </c>
      <c r="U111" s="6">
        <v>0</v>
      </c>
      <c r="V111" s="6">
        <f>SUM(NonNurse[[#This Row],[Occupational Therapist Hours]],NonNurse[[#This Row],[OT Assistant Hours]],NonNurse[[#This Row],[OT Aide Hours]])/NonNurse[[#This Row],[MDS Census]]</f>
        <v>0</v>
      </c>
      <c r="W111" s="6">
        <v>0</v>
      </c>
      <c r="X111" s="6">
        <v>0</v>
      </c>
      <c r="Y111" s="6">
        <v>0</v>
      </c>
      <c r="Z111" s="6">
        <f>SUM(NonNurse[[#This Row],[Physical Therapist (PT) Hours]],NonNurse[[#This Row],[PT Assistant Hours]],NonNurse[[#This Row],[PT Aide Hours]])/NonNurse[[#This Row],[MDS Census]]</f>
        <v>0</v>
      </c>
      <c r="AA111" s="6">
        <v>0</v>
      </c>
      <c r="AB111" s="6">
        <v>0</v>
      </c>
      <c r="AC111" s="6">
        <v>0</v>
      </c>
      <c r="AD111" s="6">
        <v>0</v>
      </c>
      <c r="AE111" s="6">
        <v>0</v>
      </c>
      <c r="AF111" s="6">
        <v>0</v>
      </c>
      <c r="AG111" s="6">
        <v>0</v>
      </c>
      <c r="AH111" s="7">
        <v>4.4000000000000001E+176</v>
      </c>
      <c r="AI111">
        <v>4</v>
      </c>
    </row>
    <row r="112" spans="1:35" x14ac:dyDescent="0.25">
      <c r="A112" t="s">
        <v>352</v>
      </c>
      <c r="B112" t="s">
        <v>152</v>
      </c>
      <c r="C112" t="s">
        <v>577</v>
      </c>
      <c r="D112" t="s">
        <v>446</v>
      </c>
      <c r="E112" s="6">
        <v>56.097826086956523</v>
      </c>
      <c r="F112" s="6">
        <v>5.7391304347826084</v>
      </c>
      <c r="G112" s="6">
        <v>0.30978260869565216</v>
      </c>
      <c r="H112" s="6">
        <v>0.26630434782608697</v>
      </c>
      <c r="I112" s="6">
        <v>6.3478260869565215</v>
      </c>
      <c r="J112" s="6">
        <v>0</v>
      </c>
      <c r="K112" s="6">
        <v>0</v>
      </c>
      <c r="L112" s="6">
        <v>5.6989130434782593</v>
      </c>
      <c r="M112" s="6">
        <v>4.3478260869565216E-2</v>
      </c>
      <c r="N112" s="6">
        <v>0</v>
      </c>
      <c r="O112" s="6">
        <f>SUM(NonNurse[[#This Row],[Qualified Social Work Staff Hours]],NonNurse[[#This Row],[Other Social Work Staff Hours]])/NonNurse[[#This Row],[MDS Census]]</f>
        <v>7.7504359620228632E-4</v>
      </c>
      <c r="P112" s="6">
        <v>0</v>
      </c>
      <c r="Q112" s="6">
        <v>5.4239130434782608</v>
      </c>
      <c r="R112" s="6">
        <f>SUM(NonNurse[[#This Row],[Qualified Activities Professional Hours]],NonNurse[[#This Row],[Other Activities Professional Hours]])/NonNurse[[#This Row],[MDS Census]]</f>
        <v>9.6686688626235223E-2</v>
      </c>
      <c r="S112" s="6">
        <v>3.4664130434782607</v>
      </c>
      <c r="T112" s="6">
        <v>3.7235869565217392</v>
      </c>
      <c r="U112" s="6">
        <v>0</v>
      </c>
      <c r="V112" s="6">
        <f>SUM(NonNurse[[#This Row],[Occupational Therapist Hours]],NonNurse[[#This Row],[OT Assistant Hours]],NonNurse[[#This Row],[OT Aide Hours]])/NonNurse[[#This Row],[MDS Census]]</f>
        <v>0.12816895950397209</v>
      </c>
      <c r="W112" s="6">
        <v>0.60076086956521735</v>
      </c>
      <c r="X112" s="6">
        <v>4.8616304347826071</v>
      </c>
      <c r="Y112" s="6">
        <v>0</v>
      </c>
      <c r="Z112" s="6">
        <f>SUM(NonNurse[[#This Row],[Physical Therapist (PT) Hours]],NonNurse[[#This Row],[PT Assistant Hours]],NonNurse[[#This Row],[PT Aide Hours]])/NonNurse[[#This Row],[MDS Census]]</f>
        <v>9.7372602208874212E-2</v>
      </c>
      <c r="AA112" s="6">
        <v>0</v>
      </c>
      <c r="AB112" s="6">
        <v>0</v>
      </c>
      <c r="AC112" s="6">
        <v>0</v>
      </c>
      <c r="AD112" s="6">
        <v>13.291847826086951</v>
      </c>
      <c r="AE112" s="6">
        <v>0</v>
      </c>
      <c r="AF112" s="6">
        <v>0</v>
      </c>
      <c r="AG112" s="6">
        <v>0.47826086956521741</v>
      </c>
      <c r="AH112" s="1">
        <v>445316</v>
      </c>
      <c r="AI112">
        <v>4</v>
      </c>
    </row>
    <row r="113" spans="1:35" x14ac:dyDescent="0.25">
      <c r="A113" t="s">
        <v>352</v>
      </c>
      <c r="B113" t="s">
        <v>177</v>
      </c>
      <c r="C113" t="s">
        <v>584</v>
      </c>
      <c r="D113" t="s">
        <v>442</v>
      </c>
      <c r="E113" s="6">
        <v>38.663043478260867</v>
      </c>
      <c r="F113" s="6">
        <v>5.3043478260869561</v>
      </c>
      <c r="G113" s="6">
        <v>5.9782608695652176E-2</v>
      </c>
      <c r="H113" s="6">
        <v>0</v>
      </c>
      <c r="I113" s="6">
        <v>0</v>
      </c>
      <c r="J113" s="6">
        <v>0.22826086956521738</v>
      </c>
      <c r="K113" s="6">
        <v>0</v>
      </c>
      <c r="L113" s="6">
        <v>1.2752173913043479</v>
      </c>
      <c r="M113" s="6">
        <v>0</v>
      </c>
      <c r="N113" s="6">
        <v>4.8632608695652166</v>
      </c>
      <c r="O113" s="6">
        <f>SUM(NonNurse[[#This Row],[Qualified Social Work Staff Hours]],NonNurse[[#This Row],[Other Social Work Staff Hours]])/NonNurse[[#This Row],[MDS Census]]</f>
        <v>0.12578577452909753</v>
      </c>
      <c r="P113" s="6">
        <v>5.1941304347826094</v>
      </c>
      <c r="Q113" s="6">
        <v>0</v>
      </c>
      <c r="R113" s="6">
        <f>SUM(NonNurse[[#This Row],[Qualified Activities Professional Hours]],NonNurse[[#This Row],[Other Activities Professional Hours]])/NonNurse[[#This Row],[MDS Census]]</f>
        <v>0.13434354793365197</v>
      </c>
      <c r="S113" s="6">
        <v>2.4955434782608683</v>
      </c>
      <c r="T113" s="6">
        <v>5.0413043478260864</v>
      </c>
      <c r="U113" s="6">
        <v>0</v>
      </c>
      <c r="V113" s="6">
        <f>SUM(NonNurse[[#This Row],[Occupational Therapist Hours]],NonNurse[[#This Row],[OT Assistant Hours]],NonNurse[[#This Row],[OT Aide Hours]])/NonNurse[[#This Row],[MDS Census]]</f>
        <v>0.19493674444756814</v>
      </c>
      <c r="W113" s="6">
        <v>1.7300000000000002</v>
      </c>
      <c r="X113" s="6">
        <v>2.7207608695652166</v>
      </c>
      <c r="Y113" s="6">
        <v>0</v>
      </c>
      <c r="Z113" s="6">
        <f>SUM(NonNurse[[#This Row],[Physical Therapist (PT) Hours]],NonNurse[[#This Row],[PT Assistant Hours]],NonNurse[[#This Row],[PT Aide Hours]])/NonNurse[[#This Row],[MDS Census]]</f>
        <v>0.11511667135226314</v>
      </c>
      <c r="AA113" s="6">
        <v>0</v>
      </c>
      <c r="AB113" s="6">
        <v>0</v>
      </c>
      <c r="AC113" s="6">
        <v>0</v>
      </c>
      <c r="AD113" s="6">
        <v>0</v>
      </c>
      <c r="AE113" s="6">
        <v>0</v>
      </c>
      <c r="AF113" s="6">
        <v>0</v>
      </c>
      <c r="AG113" s="6">
        <v>0</v>
      </c>
      <c r="AH113" s="1">
        <v>445367</v>
      </c>
      <c r="AI113">
        <v>4</v>
      </c>
    </row>
    <row r="114" spans="1:35" x14ac:dyDescent="0.25">
      <c r="A114" t="s">
        <v>352</v>
      </c>
      <c r="B114" t="s">
        <v>244</v>
      </c>
      <c r="C114" t="s">
        <v>557</v>
      </c>
      <c r="D114" t="s">
        <v>418</v>
      </c>
      <c r="E114" s="6">
        <v>64.282608695652172</v>
      </c>
      <c r="F114" s="6">
        <v>4.7826086956521738</v>
      </c>
      <c r="G114" s="6">
        <v>0.84782608695652173</v>
      </c>
      <c r="H114" s="6">
        <v>0.3043478260869566</v>
      </c>
      <c r="I114" s="6">
        <v>1.0108695652173914</v>
      </c>
      <c r="J114" s="6">
        <v>0</v>
      </c>
      <c r="K114" s="6">
        <v>6.2336956521739131</v>
      </c>
      <c r="L114" s="6">
        <v>5.100434782608696</v>
      </c>
      <c r="M114" s="6">
        <v>5.4759782608695655</v>
      </c>
      <c r="N114" s="6">
        <v>0</v>
      </c>
      <c r="O114" s="6">
        <f>SUM(NonNurse[[#This Row],[Qualified Social Work Staff Hours]],NonNurse[[#This Row],[Other Social Work Staff Hours]])/NonNurse[[#This Row],[MDS Census]]</f>
        <v>8.5185999323638836E-2</v>
      </c>
      <c r="P114" s="6">
        <v>4.0938043478260866</v>
      </c>
      <c r="Q114" s="6">
        <v>2.6396739130434783</v>
      </c>
      <c r="R114" s="6">
        <f>SUM(NonNurse[[#This Row],[Qualified Activities Professional Hours]],NonNurse[[#This Row],[Other Activities Professional Hours]])/NonNurse[[#This Row],[MDS Census]]</f>
        <v>0.1047480554616165</v>
      </c>
      <c r="S114" s="6">
        <v>5.006195652173913</v>
      </c>
      <c r="T114" s="6">
        <v>14.83510869565217</v>
      </c>
      <c r="U114" s="6">
        <v>0</v>
      </c>
      <c r="V114" s="6">
        <f>SUM(NonNurse[[#This Row],[Occupational Therapist Hours]],NonNurse[[#This Row],[OT Assistant Hours]],NonNurse[[#This Row],[OT Aide Hours]])/NonNurse[[#This Row],[MDS Census]]</f>
        <v>0.30865742306391608</v>
      </c>
      <c r="W114" s="6">
        <v>4.8256521739130438</v>
      </c>
      <c r="X114" s="6">
        <v>14.577499999999992</v>
      </c>
      <c r="Y114" s="6">
        <v>0</v>
      </c>
      <c r="Z114" s="6">
        <f>SUM(NonNurse[[#This Row],[Physical Therapist (PT) Hours]],NonNurse[[#This Row],[PT Assistant Hours]],NonNurse[[#This Row],[PT Aide Hours]])/NonNurse[[#This Row],[MDS Census]]</f>
        <v>0.30184139330402421</v>
      </c>
      <c r="AA114" s="6">
        <v>0</v>
      </c>
      <c r="AB114" s="6">
        <v>0</v>
      </c>
      <c r="AC114" s="6">
        <v>0.34782608695652173</v>
      </c>
      <c r="AD114" s="6">
        <v>0</v>
      </c>
      <c r="AE114" s="6">
        <v>0</v>
      </c>
      <c r="AF114" s="6">
        <v>0</v>
      </c>
      <c r="AG114" s="6">
        <v>1.2717391304347827</v>
      </c>
      <c r="AH114" s="1">
        <v>445464</v>
      </c>
      <c r="AI114">
        <v>4</v>
      </c>
    </row>
    <row r="115" spans="1:35" x14ac:dyDescent="0.25">
      <c r="A115" t="s">
        <v>352</v>
      </c>
      <c r="B115" t="s">
        <v>167</v>
      </c>
      <c r="C115" t="s">
        <v>498</v>
      </c>
      <c r="D115" t="s">
        <v>402</v>
      </c>
      <c r="E115" s="6">
        <v>82.619565217391298</v>
      </c>
      <c r="F115" s="6">
        <v>4.8695652173913047</v>
      </c>
      <c r="G115" s="6">
        <v>0.23369565217391305</v>
      </c>
      <c r="H115" s="6">
        <v>0.45108695652173914</v>
      </c>
      <c r="I115" s="6">
        <v>4.2173913043478262</v>
      </c>
      <c r="J115" s="6">
        <v>0</v>
      </c>
      <c r="K115" s="6">
        <v>0</v>
      </c>
      <c r="L115" s="6">
        <v>3.3315217391304346</v>
      </c>
      <c r="M115" s="6">
        <v>14.929347826086957</v>
      </c>
      <c r="N115" s="6">
        <v>0</v>
      </c>
      <c r="O115" s="6">
        <f>SUM(NonNurse[[#This Row],[Qualified Social Work Staff Hours]],NonNurse[[#This Row],[Other Social Work Staff Hours]])/NonNurse[[#This Row],[MDS Census]]</f>
        <v>0.18069990790685439</v>
      </c>
      <c r="P115" s="6">
        <v>5.5489130434782608</v>
      </c>
      <c r="Q115" s="6">
        <v>3.6440217391304346</v>
      </c>
      <c r="R115" s="6">
        <f>SUM(NonNurse[[#This Row],[Qualified Activities Professional Hours]],NonNurse[[#This Row],[Other Activities Professional Hours]])/NonNurse[[#This Row],[MDS Census]]</f>
        <v>0.11126825417708197</v>
      </c>
      <c r="S115" s="6">
        <v>5.8777173913043477</v>
      </c>
      <c r="T115" s="6">
        <v>6.0625</v>
      </c>
      <c r="U115" s="6">
        <v>0</v>
      </c>
      <c r="V115" s="6">
        <f>SUM(NonNurse[[#This Row],[Occupational Therapist Hours]],NonNurse[[#This Row],[OT Assistant Hours]],NonNurse[[#This Row],[OT Aide Hours]])/NonNurse[[#This Row],[MDS Census]]</f>
        <v>0.14452045783449546</v>
      </c>
      <c r="W115" s="6">
        <v>10.230978260869565</v>
      </c>
      <c r="X115" s="6">
        <v>12.225543478260869</v>
      </c>
      <c r="Y115" s="6">
        <v>0</v>
      </c>
      <c r="Z115" s="6">
        <f>SUM(NonNurse[[#This Row],[Physical Therapist (PT) Hours]],NonNurse[[#This Row],[PT Assistant Hours]],NonNurse[[#This Row],[PT Aide Hours]])/NonNurse[[#This Row],[MDS Census]]</f>
        <v>0.27180634127088543</v>
      </c>
      <c r="AA115" s="6">
        <v>0</v>
      </c>
      <c r="AB115" s="6">
        <v>0</v>
      </c>
      <c r="AC115" s="6">
        <v>0</v>
      </c>
      <c r="AD115" s="6">
        <v>0</v>
      </c>
      <c r="AE115" s="6">
        <v>0</v>
      </c>
      <c r="AF115" s="6">
        <v>0</v>
      </c>
      <c r="AG115" s="6">
        <v>0</v>
      </c>
      <c r="AH115" s="1">
        <v>445344</v>
      </c>
      <c r="AI115">
        <v>4</v>
      </c>
    </row>
    <row r="116" spans="1:35" x14ac:dyDescent="0.25">
      <c r="A116" t="s">
        <v>352</v>
      </c>
      <c r="B116" t="s">
        <v>141</v>
      </c>
      <c r="C116" t="s">
        <v>555</v>
      </c>
      <c r="D116" t="s">
        <v>409</v>
      </c>
      <c r="E116" s="6">
        <v>97.858695652173907</v>
      </c>
      <c r="F116" s="6">
        <v>5.2173913043478262</v>
      </c>
      <c r="G116" s="6">
        <v>0.91032608695652173</v>
      </c>
      <c r="H116" s="6">
        <v>0.38043478260869568</v>
      </c>
      <c r="I116" s="6">
        <v>0.73913043478260865</v>
      </c>
      <c r="J116" s="6">
        <v>0</v>
      </c>
      <c r="K116" s="6">
        <v>0</v>
      </c>
      <c r="L116" s="6">
        <v>6.9918478260869561</v>
      </c>
      <c r="M116" s="6">
        <v>5.4782608695652177</v>
      </c>
      <c r="N116" s="6">
        <v>10.956521739130435</v>
      </c>
      <c r="O116" s="6">
        <f>SUM(NonNurse[[#This Row],[Qualified Social Work Staff Hours]],NonNurse[[#This Row],[Other Social Work Staff Hours]])/NonNurse[[#This Row],[MDS Census]]</f>
        <v>0.16794401866044653</v>
      </c>
      <c r="P116" s="6">
        <v>0</v>
      </c>
      <c r="Q116" s="6">
        <v>14.040760869565217</v>
      </c>
      <c r="R116" s="6">
        <f>SUM(NonNurse[[#This Row],[Qualified Activities Professional Hours]],NonNurse[[#This Row],[Other Activities Professional Hours]])/NonNurse[[#This Row],[MDS Census]]</f>
        <v>0.14347995112740197</v>
      </c>
      <c r="S116" s="6">
        <v>6.8722826086956523</v>
      </c>
      <c r="T116" s="6">
        <v>15.766304347826088</v>
      </c>
      <c r="U116" s="6">
        <v>0</v>
      </c>
      <c r="V116" s="6">
        <f>SUM(NonNurse[[#This Row],[Occupational Therapist Hours]],NonNurse[[#This Row],[OT Assistant Hours]],NonNurse[[#This Row],[OT Aide Hours]])/NonNurse[[#This Row],[MDS Census]]</f>
        <v>0.23133955348217264</v>
      </c>
      <c r="W116" s="6">
        <v>10.315217391304348</v>
      </c>
      <c r="X116" s="6">
        <v>11.877717391304348</v>
      </c>
      <c r="Y116" s="6">
        <v>0</v>
      </c>
      <c r="Z116" s="6">
        <f>SUM(NonNurse[[#This Row],[Physical Therapist (PT) Hours]],NonNurse[[#This Row],[PT Assistant Hours]],NonNurse[[#This Row],[PT Aide Hours]])/NonNurse[[#This Row],[MDS Census]]</f>
        <v>0.2267855159391314</v>
      </c>
      <c r="AA116" s="6">
        <v>0</v>
      </c>
      <c r="AB116" s="6">
        <v>0</v>
      </c>
      <c r="AC116" s="6">
        <v>0</v>
      </c>
      <c r="AD116" s="6">
        <v>0</v>
      </c>
      <c r="AE116" s="6">
        <v>3.7391304347826089</v>
      </c>
      <c r="AF116" s="6">
        <v>0</v>
      </c>
      <c r="AG116" s="6">
        <v>0</v>
      </c>
      <c r="AH116" s="1">
        <v>445295</v>
      </c>
      <c r="AI116">
        <v>4</v>
      </c>
    </row>
    <row r="117" spans="1:35" x14ac:dyDescent="0.25">
      <c r="A117" t="s">
        <v>352</v>
      </c>
      <c r="B117" t="s">
        <v>187</v>
      </c>
      <c r="C117" t="s">
        <v>480</v>
      </c>
      <c r="D117" t="s">
        <v>367</v>
      </c>
      <c r="E117" s="6">
        <v>53.054347826086953</v>
      </c>
      <c r="F117" s="6">
        <v>4.8461956521739129</v>
      </c>
      <c r="G117" s="6">
        <v>0</v>
      </c>
      <c r="H117" s="6">
        <v>0</v>
      </c>
      <c r="I117" s="6">
        <v>1.326086956521739</v>
      </c>
      <c r="J117" s="6">
        <v>0</v>
      </c>
      <c r="K117" s="6">
        <v>0</v>
      </c>
      <c r="L117" s="6">
        <v>2.3903260869565228</v>
      </c>
      <c r="M117" s="6">
        <v>0</v>
      </c>
      <c r="N117" s="6">
        <v>5.2894565217391323</v>
      </c>
      <c r="O117" s="6">
        <f>SUM(NonNurse[[#This Row],[Qualified Social Work Staff Hours]],NonNurse[[#This Row],[Other Social Work Staff Hours]])/NonNurse[[#This Row],[MDS Census]]</f>
        <v>9.9698832206515098E-2</v>
      </c>
      <c r="P117" s="6">
        <v>5.1006521739130442</v>
      </c>
      <c r="Q117" s="6">
        <v>0</v>
      </c>
      <c r="R117" s="6">
        <f>SUM(NonNurse[[#This Row],[Qualified Activities Professional Hours]],NonNurse[[#This Row],[Other Activities Professional Hours]])/NonNurse[[#This Row],[MDS Census]]</f>
        <v>9.6140135218193007E-2</v>
      </c>
      <c r="S117" s="6">
        <v>0.93597826086956526</v>
      </c>
      <c r="T117" s="6">
        <v>2.6497826086956522</v>
      </c>
      <c r="U117" s="6">
        <v>0</v>
      </c>
      <c r="V117" s="6">
        <f>SUM(NonNurse[[#This Row],[Occupational Therapist Hours]],NonNurse[[#This Row],[OT Assistant Hours]],NonNurse[[#This Row],[OT Aide Hours]])/NonNurse[[#This Row],[MDS Census]]</f>
        <v>6.7586560131120688E-2</v>
      </c>
      <c r="W117" s="6">
        <v>4.9563043478260873</v>
      </c>
      <c r="X117" s="6">
        <v>1.95</v>
      </c>
      <c r="Y117" s="6">
        <v>0</v>
      </c>
      <c r="Z117" s="6">
        <f>SUM(NonNurse[[#This Row],[Physical Therapist (PT) Hours]],NonNurse[[#This Row],[PT Assistant Hours]],NonNurse[[#This Row],[PT Aide Hours]])/NonNurse[[#This Row],[MDS Census]]</f>
        <v>0.1301741446424913</v>
      </c>
      <c r="AA117" s="6">
        <v>0</v>
      </c>
      <c r="AB117" s="6">
        <v>0</v>
      </c>
      <c r="AC117" s="6">
        <v>0</v>
      </c>
      <c r="AD117" s="6">
        <v>0</v>
      </c>
      <c r="AE117" s="6">
        <v>0</v>
      </c>
      <c r="AF117" s="6">
        <v>0</v>
      </c>
      <c r="AG117" s="6">
        <v>0</v>
      </c>
      <c r="AH117" s="1">
        <v>445383</v>
      </c>
      <c r="AI117">
        <v>4</v>
      </c>
    </row>
    <row r="118" spans="1:35" x14ac:dyDescent="0.25">
      <c r="A118" t="s">
        <v>352</v>
      </c>
      <c r="B118" t="s">
        <v>265</v>
      </c>
      <c r="C118" t="s">
        <v>499</v>
      </c>
      <c r="D118" t="s">
        <v>422</v>
      </c>
      <c r="E118" s="6">
        <v>55.25</v>
      </c>
      <c r="F118" s="6">
        <v>0</v>
      </c>
      <c r="G118" s="6">
        <v>0.17391304347826086</v>
      </c>
      <c r="H118" s="6">
        <v>0.17391304347826086</v>
      </c>
      <c r="I118" s="6">
        <v>0.43478260869565216</v>
      </c>
      <c r="J118" s="6">
        <v>0</v>
      </c>
      <c r="K118" s="6">
        <v>3.5652173913043477</v>
      </c>
      <c r="L118" s="6">
        <v>0</v>
      </c>
      <c r="M118" s="6">
        <v>4.6805434782608701</v>
      </c>
      <c r="N118" s="6">
        <v>0</v>
      </c>
      <c r="O118" s="6">
        <f>SUM(NonNurse[[#This Row],[Qualified Social Work Staff Hours]],NonNurse[[#This Row],[Other Social Work Staff Hours]])/NonNurse[[#This Row],[MDS Census]]</f>
        <v>8.4715719063545164E-2</v>
      </c>
      <c r="P118" s="6">
        <v>4.6119565217391321</v>
      </c>
      <c r="Q118" s="6">
        <v>8.9088043478260861</v>
      </c>
      <c r="R118" s="6">
        <f>SUM(NonNurse[[#This Row],[Qualified Activities Professional Hours]],NonNurse[[#This Row],[Other Activities Professional Hours]])/NonNurse[[#This Row],[MDS Census]]</f>
        <v>0.24471965374778676</v>
      </c>
      <c r="S118" s="6">
        <v>0</v>
      </c>
      <c r="T118" s="6">
        <v>0.125</v>
      </c>
      <c r="U118" s="6">
        <v>0</v>
      </c>
      <c r="V118" s="6">
        <f>SUM(NonNurse[[#This Row],[Occupational Therapist Hours]],NonNurse[[#This Row],[OT Assistant Hours]],NonNurse[[#This Row],[OT Aide Hours]])/NonNurse[[#This Row],[MDS Census]]</f>
        <v>2.2624434389140274E-3</v>
      </c>
      <c r="W118" s="6">
        <v>4.2793478260869566</v>
      </c>
      <c r="X118" s="6">
        <v>11.532608695652174</v>
      </c>
      <c r="Y118" s="6">
        <v>0</v>
      </c>
      <c r="Z118" s="6">
        <f>SUM(NonNurse[[#This Row],[Physical Therapist (PT) Hours]],NonNurse[[#This Row],[PT Assistant Hours]],NonNurse[[#This Row],[PT Aide Hours]])/NonNurse[[#This Row],[MDS Census]]</f>
        <v>0.28618925831202047</v>
      </c>
      <c r="AA118" s="6">
        <v>0</v>
      </c>
      <c r="AB118" s="6">
        <v>0</v>
      </c>
      <c r="AC118" s="6">
        <v>0</v>
      </c>
      <c r="AD118" s="6">
        <v>0</v>
      </c>
      <c r="AE118" s="6">
        <v>0</v>
      </c>
      <c r="AF118" s="6">
        <v>0</v>
      </c>
      <c r="AG118" s="6">
        <v>0</v>
      </c>
      <c r="AH118" s="1">
        <v>445489</v>
      </c>
      <c r="AI118">
        <v>4</v>
      </c>
    </row>
    <row r="119" spans="1:35" x14ac:dyDescent="0.25">
      <c r="A119" t="s">
        <v>352</v>
      </c>
      <c r="B119" t="s">
        <v>85</v>
      </c>
      <c r="C119" t="s">
        <v>538</v>
      </c>
      <c r="D119" t="s">
        <v>390</v>
      </c>
      <c r="E119" s="6">
        <v>59.586956521739133</v>
      </c>
      <c r="F119" s="6">
        <v>5.7391304347826084</v>
      </c>
      <c r="G119" s="6">
        <v>0.43478260869565216</v>
      </c>
      <c r="H119" s="6">
        <v>0.3233695652173913</v>
      </c>
      <c r="I119" s="6">
        <v>1.0652173913043479</v>
      </c>
      <c r="J119" s="6">
        <v>0</v>
      </c>
      <c r="K119" s="6">
        <v>0</v>
      </c>
      <c r="L119" s="6">
        <v>2.5610869565217387</v>
      </c>
      <c r="M119" s="6">
        <v>3.4076086956521738</v>
      </c>
      <c r="N119" s="6">
        <v>0</v>
      </c>
      <c r="O119" s="6">
        <f>SUM(NonNurse[[#This Row],[Qualified Social Work Staff Hours]],NonNurse[[#This Row],[Other Social Work Staff Hours]])/NonNurse[[#This Row],[MDS Census]]</f>
        <v>5.718715797154323E-2</v>
      </c>
      <c r="P119" s="6">
        <v>8.8478260869565215</v>
      </c>
      <c r="Q119" s="6">
        <v>0</v>
      </c>
      <c r="R119" s="6">
        <f>SUM(NonNurse[[#This Row],[Qualified Activities Professional Hours]],NonNurse[[#This Row],[Other Activities Professional Hours]])/NonNurse[[#This Row],[MDS Census]]</f>
        <v>0.14848595403137541</v>
      </c>
      <c r="S119" s="6">
        <v>1.605326086956522</v>
      </c>
      <c r="T119" s="6">
        <v>7.1668478260869541</v>
      </c>
      <c r="U119" s="6">
        <v>0</v>
      </c>
      <c r="V119" s="6">
        <f>SUM(NonNurse[[#This Row],[Occupational Therapist Hours]],NonNurse[[#This Row],[OT Assistant Hours]],NonNurse[[#This Row],[OT Aide Hours]])/NonNurse[[#This Row],[MDS Census]]</f>
        <v>0.14721634439985401</v>
      </c>
      <c r="W119" s="6">
        <v>1.0107608695652173</v>
      </c>
      <c r="X119" s="6">
        <v>4.0159782608695656</v>
      </c>
      <c r="Y119" s="6">
        <v>0</v>
      </c>
      <c r="Z119" s="6">
        <f>SUM(NonNurse[[#This Row],[Physical Therapist (PT) Hours]],NonNurse[[#This Row],[PT Assistant Hours]],NonNurse[[#This Row],[PT Aide Hours]])/NonNurse[[#This Row],[MDS Census]]</f>
        <v>8.4359722728931053E-2</v>
      </c>
      <c r="AA119" s="6">
        <v>0</v>
      </c>
      <c r="AB119" s="6">
        <v>0</v>
      </c>
      <c r="AC119" s="6">
        <v>0</v>
      </c>
      <c r="AD119" s="6">
        <v>0</v>
      </c>
      <c r="AE119" s="6">
        <v>0</v>
      </c>
      <c r="AF119" s="6">
        <v>0</v>
      </c>
      <c r="AG119" s="6">
        <v>0</v>
      </c>
      <c r="AH119" s="1">
        <v>445210</v>
      </c>
      <c r="AI119">
        <v>4</v>
      </c>
    </row>
    <row r="120" spans="1:35" x14ac:dyDescent="0.25">
      <c r="A120" t="s">
        <v>352</v>
      </c>
      <c r="B120" t="s">
        <v>136</v>
      </c>
      <c r="C120" t="s">
        <v>458</v>
      </c>
      <c r="D120" t="s">
        <v>408</v>
      </c>
      <c r="E120" s="6">
        <v>74.228260869565219</v>
      </c>
      <c r="F120" s="6">
        <v>6.2271739130434778</v>
      </c>
      <c r="G120" s="6">
        <v>6.5217391304347824E-2</v>
      </c>
      <c r="H120" s="6">
        <v>0.39130434782608697</v>
      </c>
      <c r="I120" s="6">
        <v>0.55434782608695654</v>
      </c>
      <c r="J120" s="6">
        <v>0</v>
      </c>
      <c r="K120" s="6">
        <v>0</v>
      </c>
      <c r="L120" s="6">
        <v>3.4691304347826097</v>
      </c>
      <c r="M120" s="6">
        <v>0</v>
      </c>
      <c r="N120" s="6">
        <v>5.7391304347826084</v>
      </c>
      <c r="O120" s="6">
        <f>SUM(NonNurse[[#This Row],[Qualified Social Work Staff Hours]],NonNurse[[#This Row],[Other Social Work Staff Hours]])/NonNurse[[#This Row],[MDS Census]]</f>
        <v>7.731732318055351E-2</v>
      </c>
      <c r="P120" s="6">
        <v>0</v>
      </c>
      <c r="Q120" s="6">
        <v>6.1625000000000014</v>
      </c>
      <c r="R120" s="6">
        <f>SUM(NonNurse[[#This Row],[Qualified Activities Professional Hours]],NonNurse[[#This Row],[Other Activities Professional Hours]])/NonNurse[[#This Row],[MDS Census]]</f>
        <v>8.3020940108361418E-2</v>
      </c>
      <c r="S120" s="6">
        <v>4.8913043478260872E-2</v>
      </c>
      <c r="T120" s="6">
        <v>9.948804347826087</v>
      </c>
      <c r="U120" s="6">
        <v>0</v>
      </c>
      <c r="V120" s="6">
        <f>SUM(NonNurse[[#This Row],[Occupational Therapist Hours]],NonNurse[[#This Row],[OT Assistant Hours]],NonNurse[[#This Row],[OT Aide Hours]])/NonNurse[[#This Row],[MDS Census]]</f>
        <v>0.13468882706106311</v>
      </c>
      <c r="W120" s="6">
        <v>3.8302173913043474</v>
      </c>
      <c r="X120" s="6">
        <v>10.344021739130433</v>
      </c>
      <c r="Y120" s="6">
        <v>0</v>
      </c>
      <c r="Z120" s="6">
        <f>SUM(NonNurse[[#This Row],[Physical Therapist (PT) Hours]],NonNurse[[#This Row],[PT Assistant Hours]],NonNurse[[#This Row],[PT Aide Hours]])/NonNurse[[#This Row],[MDS Census]]</f>
        <v>0.19095475179382046</v>
      </c>
      <c r="AA120" s="6">
        <v>0</v>
      </c>
      <c r="AB120" s="6">
        <v>0</v>
      </c>
      <c r="AC120" s="6">
        <v>0</v>
      </c>
      <c r="AD120" s="6">
        <v>0</v>
      </c>
      <c r="AE120" s="6">
        <v>0</v>
      </c>
      <c r="AF120" s="6">
        <v>0</v>
      </c>
      <c r="AG120" s="6">
        <v>0</v>
      </c>
      <c r="AH120" s="1">
        <v>445288</v>
      </c>
      <c r="AI120">
        <v>4</v>
      </c>
    </row>
    <row r="121" spans="1:35" x14ac:dyDescent="0.25">
      <c r="A121" t="s">
        <v>352</v>
      </c>
      <c r="B121" t="s">
        <v>252</v>
      </c>
      <c r="C121" t="s">
        <v>498</v>
      </c>
      <c r="D121" t="s">
        <v>402</v>
      </c>
      <c r="E121" s="6">
        <v>80.108695652173907</v>
      </c>
      <c r="F121" s="6">
        <v>5.2173913043478262</v>
      </c>
      <c r="G121" s="6">
        <v>1.6304347826086956E-2</v>
      </c>
      <c r="H121" s="6">
        <v>0.27717391304347827</v>
      </c>
      <c r="I121" s="6">
        <v>0.51086956521739135</v>
      </c>
      <c r="J121" s="6">
        <v>0</v>
      </c>
      <c r="K121" s="6">
        <v>1.9375</v>
      </c>
      <c r="L121" s="6">
        <v>4.0744565217391315</v>
      </c>
      <c r="M121" s="6">
        <v>5.0434782608695654</v>
      </c>
      <c r="N121" s="6">
        <v>2.8766304347826086</v>
      </c>
      <c r="O121" s="6">
        <f>SUM(NonNurse[[#This Row],[Qualified Social Work Staff Hours]],NonNurse[[#This Row],[Other Social Work Staff Hours]])/NonNurse[[#This Row],[MDS Census]]</f>
        <v>9.8867028493894171E-2</v>
      </c>
      <c r="P121" s="6">
        <v>5.3179347826086953</v>
      </c>
      <c r="Q121" s="6">
        <v>5.2771739130434785</v>
      </c>
      <c r="R121" s="6">
        <f>SUM(NonNurse[[#This Row],[Qualified Activities Professional Hours]],NonNurse[[#This Row],[Other Activities Professional Hours]])/NonNurse[[#This Row],[MDS Census]]</f>
        <v>0.13225915875169608</v>
      </c>
      <c r="S121" s="6">
        <v>4.105652173913044</v>
      </c>
      <c r="T121" s="6">
        <v>3.1813043478260878</v>
      </c>
      <c r="U121" s="6">
        <v>0</v>
      </c>
      <c r="V121" s="6">
        <f>SUM(NonNurse[[#This Row],[Occupational Therapist Hours]],NonNurse[[#This Row],[OT Assistant Hours]],NonNurse[[#This Row],[OT Aide Hours]])/NonNurse[[#This Row],[MDS Census]]</f>
        <v>9.0963364993215765E-2</v>
      </c>
      <c r="W121" s="6">
        <v>2.0429347826086959</v>
      </c>
      <c r="X121" s="6">
        <v>12.618586956521737</v>
      </c>
      <c r="Y121" s="6">
        <v>0</v>
      </c>
      <c r="Z121" s="6">
        <f>SUM(NonNurse[[#This Row],[Physical Therapist (PT) Hours]],NonNurse[[#This Row],[PT Assistant Hours]],NonNurse[[#This Row],[PT Aide Hours]])/NonNurse[[#This Row],[MDS Census]]</f>
        <v>0.1830203527815468</v>
      </c>
      <c r="AA121" s="6">
        <v>0</v>
      </c>
      <c r="AB121" s="6">
        <v>0</v>
      </c>
      <c r="AC121" s="6">
        <v>0</v>
      </c>
      <c r="AD121" s="6">
        <v>0</v>
      </c>
      <c r="AE121" s="6">
        <v>0</v>
      </c>
      <c r="AF121" s="6">
        <v>0</v>
      </c>
      <c r="AG121" s="6">
        <v>0</v>
      </c>
      <c r="AH121" s="1">
        <v>445476</v>
      </c>
      <c r="AI121">
        <v>4</v>
      </c>
    </row>
    <row r="122" spans="1:35" x14ac:dyDescent="0.25">
      <c r="A122" t="s">
        <v>352</v>
      </c>
      <c r="B122" t="s">
        <v>247</v>
      </c>
      <c r="C122" t="s">
        <v>557</v>
      </c>
      <c r="D122" t="s">
        <v>418</v>
      </c>
      <c r="E122" s="6">
        <v>75.032608695652172</v>
      </c>
      <c r="F122" s="6">
        <v>10.652173913043478</v>
      </c>
      <c r="G122" s="6">
        <v>0</v>
      </c>
      <c r="H122" s="6">
        <v>0.82826086956521738</v>
      </c>
      <c r="I122" s="6">
        <v>6.1956521739130439</v>
      </c>
      <c r="J122" s="6">
        <v>0</v>
      </c>
      <c r="K122" s="6">
        <v>0</v>
      </c>
      <c r="L122" s="6">
        <v>9.9694565217391329</v>
      </c>
      <c r="M122" s="6">
        <v>4.5217391304347823</v>
      </c>
      <c r="N122" s="6">
        <v>7.0652173913043473E-2</v>
      </c>
      <c r="O122" s="6">
        <f>SUM(NonNurse[[#This Row],[Qualified Social Work Staff Hours]],NonNurse[[#This Row],[Other Social Work Staff Hours]])/NonNurse[[#This Row],[MDS Census]]</f>
        <v>6.120527306967985E-2</v>
      </c>
      <c r="P122" s="6">
        <v>6.7853260869565215</v>
      </c>
      <c r="Q122" s="6">
        <v>0</v>
      </c>
      <c r="R122" s="6">
        <f>SUM(NonNurse[[#This Row],[Qualified Activities Professional Hours]],NonNurse[[#This Row],[Other Activities Professional Hours]])/NonNurse[[#This Row],[MDS Census]]</f>
        <v>9.043169636389975E-2</v>
      </c>
      <c r="S122" s="6">
        <v>6.3881521739130429</v>
      </c>
      <c r="T122" s="6">
        <v>5.5680434782608668</v>
      </c>
      <c r="U122" s="6">
        <v>0</v>
      </c>
      <c r="V122" s="6">
        <f>SUM(NonNurse[[#This Row],[Occupational Therapist Hours]],NonNurse[[#This Row],[OT Assistant Hours]],NonNurse[[#This Row],[OT Aide Hours]])/NonNurse[[#This Row],[MDS Census]]</f>
        <v>0.15934666087208457</v>
      </c>
      <c r="W122" s="6">
        <v>3.2127173913043476</v>
      </c>
      <c r="X122" s="6">
        <v>10.373043478260872</v>
      </c>
      <c r="Y122" s="6">
        <v>5.2934782608695654</v>
      </c>
      <c r="Z122" s="6">
        <f>SUM(NonNurse[[#This Row],[Physical Therapist (PT) Hours]],NonNurse[[#This Row],[PT Assistant Hours]],NonNurse[[#This Row],[PT Aide Hours]])/NonNurse[[#This Row],[MDS Census]]</f>
        <v>0.25161379110531656</v>
      </c>
      <c r="AA122" s="6">
        <v>0</v>
      </c>
      <c r="AB122" s="6">
        <v>0</v>
      </c>
      <c r="AC122" s="6">
        <v>0</v>
      </c>
      <c r="AD122" s="6">
        <v>0</v>
      </c>
      <c r="AE122" s="6">
        <v>5.5652173913043477</v>
      </c>
      <c r="AF122" s="6">
        <v>0</v>
      </c>
      <c r="AG122" s="6">
        <v>0</v>
      </c>
      <c r="AH122" s="1">
        <v>445469</v>
      </c>
      <c r="AI122">
        <v>4</v>
      </c>
    </row>
    <row r="123" spans="1:35" x14ac:dyDescent="0.25">
      <c r="A123" t="s">
        <v>352</v>
      </c>
      <c r="B123" t="s">
        <v>109</v>
      </c>
      <c r="C123" t="s">
        <v>521</v>
      </c>
      <c r="D123" t="s">
        <v>362</v>
      </c>
      <c r="E123" s="6">
        <v>107.03260869565217</v>
      </c>
      <c r="F123" s="6">
        <v>6.0869565217391308</v>
      </c>
      <c r="G123" s="6">
        <v>0.76630434782608692</v>
      </c>
      <c r="H123" s="6">
        <v>0.60869565217391308</v>
      </c>
      <c r="I123" s="6">
        <v>2.2608695652173911</v>
      </c>
      <c r="J123" s="6">
        <v>0</v>
      </c>
      <c r="K123" s="6">
        <v>0</v>
      </c>
      <c r="L123" s="6">
        <v>6.1144565217391298</v>
      </c>
      <c r="M123" s="6">
        <v>0</v>
      </c>
      <c r="N123" s="6">
        <v>10.736413043478262</v>
      </c>
      <c r="O123" s="6">
        <f>SUM(NonNurse[[#This Row],[Qualified Social Work Staff Hours]],NonNurse[[#This Row],[Other Social Work Staff Hours]])/NonNurse[[#This Row],[MDS Census]]</f>
        <v>0.10030973900680411</v>
      </c>
      <c r="P123" s="6">
        <v>5.1875</v>
      </c>
      <c r="Q123" s="6">
        <v>8.3179347826086953</v>
      </c>
      <c r="R123" s="6">
        <f>SUM(NonNurse[[#This Row],[Qualified Activities Professional Hours]],NonNurse[[#This Row],[Other Activities Professional Hours]])/NonNurse[[#This Row],[MDS Census]]</f>
        <v>0.12618056260790089</v>
      </c>
      <c r="S123" s="6">
        <v>5.3530434782608669</v>
      </c>
      <c r="T123" s="6">
        <v>9.7355434782608725</v>
      </c>
      <c r="U123" s="6">
        <v>0</v>
      </c>
      <c r="V123" s="6">
        <f>SUM(NonNurse[[#This Row],[Occupational Therapist Hours]],NonNurse[[#This Row],[OT Assistant Hours]],NonNurse[[#This Row],[OT Aide Hours]])/NonNurse[[#This Row],[MDS Census]]</f>
        <v>0.14097186960495584</v>
      </c>
      <c r="W123" s="6">
        <v>4.6402173913043478</v>
      </c>
      <c r="X123" s="6">
        <v>13.867282608695655</v>
      </c>
      <c r="Y123" s="6">
        <v>0</v>
      </c>
      <c r="Z123" s="6">
        <f>SUM(NonNurse[[#This Row],[Physical Therapist (PT) Hours]],NonNurse[[#This Row],[PT Assistant Hours]],NonNurse[[#This Row],[PT Aide Hours]])/NonNurse[[#This Row],[MDS Census]]</f>
        <v>0.17291459327714029</v>
      </c>
      <c r="AA123" s="6">
        <v>0</v>
      </c>
      <c r="AB123" s="6">
        <v>0</v>
      </c>
      <c r="AC123" s="6">
        <v>0</v>
      </c>
      <c r="AD123" s="6">
        <v>0</v>
      </c>
      <c r="AE123" s="6">
        <v>0</v>
      </c>
      <c r="AF123" s="6">
        <v>0</v>
      </c>
      <c r="AG123" s="6">
        <v>0</v>
      </c>
      <c r="AH123" s="1">
        <v>445246</v>
      </c>
      <c r="AI123">
        <v>4</v>
      </c>
    </row>
    <row r="124" spans="1:35" x14ac:dyDescent="0.25">
      <c r="A124" t="s">
        <v>352</v>
      </c>
      <c r="B124" t="s">
        <v>4</v>
      </c>
      <c r="C124" t="s">
        <v>605</v>
      </c>
      <c r="D124" t="s">
        <v>362</v>
      </c>
      <c r="E124" s="6">
        <v>143.54347826086956</v>
      </c>
      <c r="F124" s="6">
        <v>10.086956521739131</v>
      </c>
      <c r="G124" s="6">
        <v>3.2608695652173912E-2</v>
      </c>
      <c r="H124" s="6">
        <v>0.61956521739130432</v>
      </c>
      <c r="I124" s="6">
        <v>2.0434782608695654</v>
      </c>
      <c r="J124" s="6">
        <v>0</v>
      </c>
      <c r="K124" s="6">
        <v>0</v>
      </c>
      <c r="L124" s="6">
        <v>5.0768478260869561</v>
      </c>
      <c r="M124" s="6">
        <v>2.8016304347826089</v>
      </c>
      <c r="N124" s="6">
        <v>0</v>
      </c>
      <c r="O124" s="6">
        <f>SUM(NonNurse[[#This Row],[Qualified Social Work Staff Hours]],NonNurse[[#This Row],[Other Social Work Staff Hours]])/NonNurse[[#This Row],[MDS Census]]</f>
        <v>1.951764349538089E-2</v>
      </c>
      <c r="P124" s="6">
        <v>5.6168478260869561</v>
      </c>
      <c r="Q124" s="6">
        <v>0.91576086956521741</v>
      </c>
      <c r="R124" s="6">
        <f>SUM(NonNurse[[#This Row],[Qualified Activities Professional Hours]],NonNurse[[#This Row],[Other Activities Professional Hours]])/NonNurse[[#This Row],[MDS Census]]</f>
        <v>4.5509616840829929E-2</v>
      </c>
      <c r="S124" s="6">
        <v>4.7503260869565249</v>
      </c>
      <c r="T124" s="6">
        <v>11.790217391304351</v>
      </c>
      <c r="U124" s="6">
        <v>0</v>
      </c>
      <c r="V124" s="6">
        <f>SUM(NonNurse[[#This Row],[Occupational Therapist Hours]],NonNurse[[#This Row],[OT Assistant Hours]],NonNurse[[#This Row],[OT Aide Hours]])/NonNurse[[#This Row],[MDS Census]]</f>
        <v>0.11523019839466914</v>
      </c>
      <c r="W124" s="6">
        <v>4.3155434782608708</v>
      </c>
      <c r="X124" s="6">
        <v>9.0505434782608685</v>
      </c>
      <c r="Y124" s="6">
        <v>0</v>
      </c>
      <c r="Z124" s="6">
        <f>SUM(NonNurse[[#This Row],[Physical Therapist (PT) Hours]],NonNurse[[#This Row],[PT Assistant Hours]],NonNurse[[#This Row],[PT Aide Hours]])/NonNurse[[#This Row],[MDS Census]]</f>
        <v>9.3115250643646827E-2</v>
      </c>
      <c r="AA124" s="6">
        <v>0</v>
      </c>
      <c r="AB124" s="6">
        <v>0</v>
      </c>
      <c r="AC124" s="6">
        <v>0</v>
      </c>
      <c r="AD124" s="6">
        <v>0</v>
      </c>
      <c r="AE124" s="6">
        <v>0</v>
      </c>
      <c r="AF124" s="6">
        <v>0</v>
      </c>
      <c r="AG124" s="6">
        <v>0</v>
      </c>
      <c r="AH124" s="1">
        <v>445473</v>
      </c>
      <c r="AI124">
        <v>4</v>
      </c>
    </row>
    <row r="125" spans="1:35" x14ac:dyDescent="0.25">
      <c r="A125" t="s">
        <v>352</v>
      </c>
      <c r="B125" t="s">
        <v>77</v>
      </c>
      <c r="C125" t="s">
        <v>527</v>
      </c>
      <c r="D125" t="s">
        <v>374</v>
      </c>
      <c r="E125" s="6">
        <v>10.010869565217391</v>
      </c>
      <c r="F125" s="6">
        <v>1.2173913043478262</v>
      </c>
      <c r="G125" s="6">
        <v>0.77173913043478259</v>
      </c>
      <c r="H125" s="6">
        <v>0</v>
      </c>
      <c r="I125" s="6">
        <v>0</v>
      </c>
      <c r="J125" s="6">
        <v>0</v>
      </c>
      <c r="K125" s="6">
        <v>0</v>
      </c>
      <c r="L125" s="6">
        <v>4.7395652173913039</v>
      </c>
      <c r="M125" s="6">
        <v>0.91304347826086951</v>
      </c>
      <c r="N125" s="6">
        <v>2.152173913043478</v>
      </c>
      <c r="O125" s="6">
        <f>SUM(NonNurse[[#This Row],[Qualified Social Work Staff Hours]],NonNurse[[#This Row],[Other Social Work Staff Hours]])/NonNurse[[#This Row],[MDS Census]]</f>
        <v>0.30618892508143325</v>
      </c>
      <c r="P125" s="6">
        <v>0.66847826086956519</v>
      </c>
      <c r="Q125" s="6">
        <v>0</v>
      </c>
      <c r="R125" s="6">
        <f>SUM(NonNurse[[#This Row],[Qualified Activities Professional Hours]],NonNurse[[#This Row],[Other Activities Professional Hours]])/NonNurse[[#This Row],[MDS Census]]</f>
        <v>6.6775244299674269E-2</v>
      </c>
      <c r="S125" s="6">
        <v>8.8459782608695665</v>
      </c>
      <c r="T125" s="6">
        <v>4.0125000000000002</v>
      </c>
      <c r="U125" s="6">
        <v>0</v>
      </c>
      <c r="V125" s="6">
        <f>SUM(NonNurse[[#This Row],[Occupational Therapist Hours]],NonNurse[[#This Row],[OT Assistant Hours]],NonNurse[[#This Row],[OT Aide Hours]])/NonNurse[[#This Row],[MDS Census]]</f>
        <v>1.2844516829533119</v>
      </c>
      <c r="W125" s="6">
        <v>5.955869565217391</v>
      </c>
      <c r="X125" s="6">
        <v>10.085217391304347</v>
      </c>
      <c r="Y125" s="6">
        <v>0</v>
      </c>
      <c r="Z125" s="6">
        <f>SUM(NonNurse[[#This Row],[Physical Therapist (PT) Hours]],NonNurse[[#This Row],[PT Assistant Hours]],NonNurse[[#This Row],[PT Aide Hours]])/NonNurse[[#This Row],[MDS Census]]</f>
        <v>1.6023669923995656</v>
      </c>
      <c r="AA125" s="6">
        <v>0</v>
      </c>
      <c r="AB125" s="6">
        <v>0</v>
      </c>
      <c r="AC125" s="6">
        <v>1.2826086956521738</v>
      </c>
      <c r="AD125" s="6">
        <v>0</v>
      </c>
      <c r="AE125" s="6">
        <v>0</v>
      </c>
      <c r="AF125" s="6">
        <v>0</v>
      </c>
      <c r="AG125" s="6">
        <v>0</v>
      </c>
      <c r="AH125" s="1">
        <v>445189</v>
      </c>
      <c r="AI125">
        <v>4</v>
      </c>
    </row>
    <row r="126" spans="1:35" x14ac:dyDescent="0.25">
      <c r="A126" t="s">
        <v>352</v>
      </c>
      <c r="B126" t="s">
        <v>201</v>
      </c>
      <c r="C126" t="s">
        <v>462</v>
      </c>
      <c r="D126" t="s">
        <v>370</v>
      </c>
      <c r="E126" s="6">
        <v>43.391304347826086</v>
      </c>
      <c r="F126" s="6">
        <v>0</v>
      </c>
      <c r="G126" s="6">
        <v>0.13043478260869565</v>
      </c>
      <c r="H126" s="6">
        <v>0</v>
      </c>
      <c r="I126" s="6">
        <v>0.17391304347826086</v>
      </c>
      <c r="J126" s="6">
        <v>0</v>
      </c>
      <c r="K126" s="6">
        <v>0</v>
      </c>
      <c r="L126" s="6">
        <v>0</v>
      </c>
      <c r="M126" s="6">
        <v>0</v>
      </c>
      <c r="N126" s="6">
        <v>0</v>
      </c>
      <c r="O126" s="6">
        <f>SUM(NonNurse[[#This Row],[Qualified Social Work Staff Hours]],NonNurse[[#This Row],[Other Social Work Staff Hours]])/NonNurse[[#This Row],[MDS Census]]</f>
        <v>0</v>
      </c>
      <c r="P126" s="6">
        <v>0</v>
      </c>
      <c r="Q126" s="6">
        <v>0</v>
      </c>
      <c r="R126" s="6">
        <f>SUM(NonNurse[[#This Row],[Qualified Activities Professional Hours]],NonNurse[[#This Row],[Other Activities Professional Hours]])/NonNurse[[#This Row],[MDS Census]]</f>
        <v>0</v>
      </c>
      <c r="S126" s="6">
        <v>1.0869565217391304E-2</v>
      </c>
      <c r="T126" s="6">
        <v>0</v>
      </c>
      <c r="U126" s="6">
        <v>8.6956521739130432E-2</v>
      </c>
      <c r="V126" s="6">
        <f>SUM(NonNurse[[#This Row],[Occupational Therapist Hours]],NonNurse[[#This Row],[OT Assistant Hours]],NonNurse[[#This Row],[OT Aide Hours]])/NonNurse[[#This Row],[MDS Census]]</f>
        <v>2.2545090180360718E-3</v>
      </c>
      <c r="W126" s="6">
        <v>2.1739130434782608E-2</v>
      </c>
      <c r="X126" s="6">
        <v>0</v>
      </c>
      <c r="Y126" s="6">
        <v>0.69565217391304346</v>
      </c>
      <c r="Z126" s="6">
        <f>SUM(NonNurse[[#This Row],[Physical Therapist (PT) Hours]],NonNurse[[#This Row],[PT Assistant Hours]],NonNurse[[#This Row],[PT Aide Hours]])/NonNurse[[#This Row],[MDS Census]]</f>
        <v>1.6533066132264528E-2</v>
      </c>
      <c r="AA126" s="6">
        <v>0</v>
      </c>
      <c r="AB126" s="6">
        <v>0</v>
      </c>
      <c r="AC126" s="6">
        <v>0</v>
      </c>
      <c r="AD126" s="6">
        <v>0</v>
      </c>
      <c r="AE126" s="6">
        <v>0</v>
      </c>
      <c r="AF126" s="6">
        <v>0</v>
      </c>
      <c r="AG126" s="6">
        <v>0</v>
      </c>
      <c r="AH126" s="1">
        <v>445410</v>
      </c>
      <c r="AI126">
        <v>4</v>
      </c>
    </row>
    <row r="127" spans="1:35" x14ac:dyDescent="0.25">
      <c r="A127" t="s">
        <v>352</v>
      </c>
      <c r="B127" t="s">
        <v>172</v>
      </c>
      <c r="C127" t="s">
        <v>532</v>
      </c>
      <c r="D127" t="s">
        <v>371</v>
      </c>
      <c r="E127" s="6">
        <v>89.097826086956516</v>
      </c>
      <c r="F127" s="6">
        <v>2</v>
      </c>
      <c r="G127" s="6">
        <v>0.86956521739130432</v>
      </c>
      <c r="H127" s="6">
        <v>0</v>
      </c>
      <c r="I127" s="6">
        <v>1.4782608695652173</v>
      </c>
      <c r="J127" s="6">
        <v>0</v>
      </c>
      <c r="K127" s="6">
        <v>1.7391304347826086</v>
      </c>
      <c r="L127" s="6">
        <v>5.14641304347826</v>
      </c>
      <c r="M127" s="6">
        <v>5.3614130434782608</v>
      </c>
      <c r="N127" s="6">
        <v>0</v>
      </c>
      <c r="O127" s="6">
        <f>SUM(NonNurse[[#This Row],[Qualified Social Work Staff Hours]],NonNurse[[#This Row],[Other Social Work Staff Hours]])/NonNurse[[#This Row],[MDS Census]]</f>
        <v>6.0174454068561672E-2</v>
      </c>
      <c r="P127" s="6">
        <v>6.5271739130434785</v>
      </c>
      <c r="Q127" s="6">
        <v>2.1793478260869565</v>
      </c>
      <c r="R127" s="6">
        <f>SUM(NonNurse[[#This Row],[Qualified Activities Professional Hours]],NonNurse[[#This Row],[Other Activities Professional Hours]])/NonNurse[[#This Row],[MDS Census]]</f>
        <v>9.7718677564962803E-2</v>
      </c>
      <c r="S127" s="6">
        <v>6.9423913043478249</v>
      </c>
      <c r="T127" s="6">
        <v>4.3814130434782612</v>
      </c>
      <c r="U127" s="6">
        <v>0</v>
      </c>
      <c r="V127" s="6">
        <f>SUM(NonNurse[[#This Row],[Occupational Therapist Hours]],NonNurse[[#This Row],[OT Assistant Hours]],NonNurse[[#This Row],[OT Aide Hours]])/NonNurse[[#This Row],[MDS Census]]</f>
        <v>0.12709405880200075</v>
      </c>
      <c r="W127" s="6">
        <v>3.6692391304347836</v>
      </c>
      <c r="X127" s="6">
        <v>10.269347826086957</v>
      </c>
      <c r="Y127" s="6">
        <v>2.2717391304347827</v>
      </c>
      <c r="Z127" s="6">
        <f>SUM(NonNurse[[#This Row],[Physical Therapist (PT) Hours]],NonNurse[[#This Row],[PT Assistant Hours]],NonNurse[[#This Row],[PT Aide Hours]])/NonNurse[[#This Row],[MDS Census]]</f>
        <v>0.18193851409052095</v>
      </c>
      <c r="AA127" s="6">
        <v>0.78260869565217395</v>
      </c>
      <c r="AB127" s="6">
        <v>0</v>
      </c>
      <c r="AC127" s="6">
        <v>0</v>
      </c>
      <c r="AD127" s="6">
        <v>0</v>
      </c>
      <c r="AE127" s="6">
        <v>0</v>
      </c>
      <c r="AF127" s="6">
        <v>0</v>
      </c>
      <c r="AG127" s="6">
        <v>0</v>
      </c>
      <c r="AH127" s="1">
        <v>445358</v>
      </c>
      <c r="AI127">
        <v>4</v>
      </c>
    </row>
    <row r="128" spans="1:35" x14ac:dyDescent="0.25">
      <c r="A128" t="s">
        <v>352</v>
      </c>
      <c r="B128" t="s">
        <v>296</v>
      </c>
      <c r="C128" t="s">
        <v>468</v>
      </c>
      <c r="D128" t="s">
        <v>423</v>
      </c>
      <c r="E128" s="6">
        <v>60.228260869565219</v>
      </c>
      <c r="F128" s="6">
        <v>4.0869565217391308</v>
      </c>
      <c r="G128" s="6">
        <v>0.32608695652173914</v>
      </c>
      <c r="H128" s="6">
        <v>0.38043478260869568</v>
      </c>
      <c r="I128" s="6">
        <v>3.0760869565217392</v>
      </c>
      <c r="J128" s="6">
        <v>0</v>
      </c>
      <c r="K128" s="6">
        <v>0</v>
      </c>
      <c r="L128" s="6">
        <v>0.28532608695652173</v>
      </c>
      <c r="M128" s="6">
        <v>5.5326086956521738</v>
      </c>
      <c r="N128" s="6">
        <v>5.2445652173913047</v>
      </c>
      <c r="O128" s="6">
        <f>SUM(NonNurse[[#This Row],[Qualified Social Work Staff Hours]],NonNurse[[#This Row],[Other Social Work Staff Hours]])/NonNurse[[#This Row],[MDS Census]]</f>
        <v>0.17893881970763401</v>
      </c>
      <c r="P128" s="6">
        <v>4.1304347826086953</v>
      </c>
      <c r="Q128" s="6">
        <v>3.2010869565217392</v>
      </c>
      <c r="R128" s="6">
        <f>SUM(NonNurse[[#This Row],[Qualified Activities Professional Hours]],NonNurse[[#This Row],[Other Activities Professional Hours]])/NonNurse[[#This Row],[MDS Census]]</f>
        <v>0.12172892979606569</v>
      </c>
      <c r="S128" s="6">
        <v>1.7934782608695652</v>
      </c>
      <c r="T128" s="6">
        <v>3.5298913043478262</v>
      </c>
      <c r="U128" s="6">
        <v>0</v>
      </c>
      <c r="V128" s="6">
        <f>SUM(NonNurse[[#This Row],[Occupational Therapist Hours]],NonNurse[[#This Row],[OT Assistant Hours]],NonNurse[[#This Row],[OT Aide Hours]])/NonNurse[[#This Row],[MDS Census]]</f>
        <v>8.8386572820790474E-2</v>
      </c>
      <c r="W128" s="6">
        <v>0.66032608695652173</v>
      </c>
      <c r="X128" s="6">
        <v>5.1630434782608692</v>
      </c>
      <c r="Y128" s="6">
        <v>5.434782608695652E-2</v>
      </c>
      <c r="Z128" s="6">
        <f>SUM(NonNurse[[#This Row],[Physical Therapist (PT) Hours]],NonNurse[[#This Row],[PT Assistant Hours]],NonNurse[[#This Row],[PT Aide Hours]])/NonNurse[[#This Row],[MDS Census]]</f>
        <v>9.7590687601515957E-2</v>
      </c>
      <c r="AA128" s="6">
        <v>0</v>
      </c>
      <c r="AB128" s="6">
        <v>0</v>
      </c>
      <c r="AC128" s="6">
        <v>0</v>
      </c>
      <c r="AD128" s="6">
        <v>0</v>
      </c>
      <c r="AE128" s="6">
        <v>0</v>
      </c>
      <c r="AF128" s="6">
        <v>0</v>
      </c>
      <c r="AG128" s="6">
        <v>0</v>
      </c>
      <c r="AH128" s="1">
        <v>445526</v>
      </c>
      <c r="AI128">
        <v>4</v>
      </c>
    </row>
    <row r="129" spans="1:35" x14ac:dyDescent="0.25">
      <c r="A129" t="s">
        <v>352</v>
      </c>
      <c r="B129" t="s">
        <v>169</v>
      </c>
      <c r="C129" t="s">
        <v>529</v>
      </c>
      <c r="D129" t="s">
        <v>363</v>
      </c>
      <c r="E129" s="6">
        <v>32.054347826086953</v>
      </c>
      <c r="F129" s="6">
        <v>4.6956521739130439</v>
      </c>
      <c r="G129" s="6">
        <v>0.26739130434782604</v>
      </c>
      <c r="H129" s="6">
        <v>0</v>
      </c>
      <c r="I129" s="6">
        <v>0</v>
      </c>
      <c r="J129" s="6">
        <v>0</v>
      </c>
      <c r="K129" s="6">
        <v>0</v>
      </c>
      <c r="L129" s="6">
        <v>0</v>
      </c>
      <c r="M129" s="6">
        <v>0</v>
      </c>
      <c r="N129" s="6">
        <v>0</v>
      </c>
      <c r="O129" s="6">
        <f>SUM(NonNurse[[#This Row],[Qualified Social Work Staff Hours]],NonNurse[[#This Row],[Other Social Work Staff Hours]])/NonNurse[[#This Row],[MDS Census]]</f>
        <v>0</v>
      </c>
      <c r="P129" s="6">
        <v>5.1906521739130422</v>
      </c>
      <c r="Q129" s="6">
        <v>0</v>
      </c>
      <c r="R129" s="6">
        <f>SUM(NonNurse[[#This Row],[Qualified Activities Professional Hours]],NonNurse[[#This Row],[Other Activities Professional Hours]])/NonNurse[[#This Row],[MDS Census]]</f>
        <v>0.16193285859613427</v>
      </c>
      <c r="S129" s="6">
        <v>0.30054347826086952</v>
      </c>
      <c r="T129" s="6">
        <v>0.24673913043478257</v>
      </c>
      <c r="U129" s="6">
        <v>0</v>
      </c>
      <c r="V129" s="6">
        <f>SUM(NonNurse[[#This Row],[Occupational Therapist Hours]],NonNurse[[#This Row],[OT Assistant Hours]],NonNurse[[#This Row],[OT Aide Hours]])/NonNurse[[#This Row],[MDS Census]]</f>
        <v>1.7073584265852832E-2</v>
      </c>
      <c r="W129" s="6">
        <v>4.9236956521739126</v>
      </c>
      <c r="X129" s="6">
        <v>0.59554347826086951</v>
      </c>
      <c r="Y129" s="6">
        <v>0</v>
      </c>
      <c r="Z129" s="6">
        <f>SUM(NonNurse[[#This Row],[Physical Therapist (PT) Hours]],NonNurse[[#This Row],[PT Assistant Hours]],NonNurse[[#This Row],[PT Aide Hours]])/NonNurse[[#This Row],[MDS Census]]</f>
        <v>0.17218379111563242</v>
      </c>
      <c r="AA129" s="6">
        <v>0</v>
      </c>
      <c r="AB129" s="6">
        <v>0</v>
      </c>
      <c r="AC129" s="6">
        <v>0</v>
      </c>
      <c r="AD129" s="6">
        <v>0</v>
      </c>
      <c r="AE129" s="6">
        <v>0</v>
      </c>
      <c r="AF129" s="6">
        <v>0</v>
      </c>
      <c r="AG129" s="6">
        <v>0</v>
      </c>
      <c r="AH129" s="1">
        <v>445354</v>
      </c>
      <c r="AI129">
        <v>4</v>
      </c>
    </row>
    <row r="130" spans="1:35" x14ac:dyDescent="0.25">
      <c r="A130" t="s">
        <v>352</v>
      </c>
      <c r="B130" t="s">
        <v>120</v>
      </c>
      <c r="C130" t="s">
        <v>559</v>
      </c>
      <c r="D130" t="s">
        <v>387</v>
      </c>
      <c r="E130" s="6">
        <v>52.510869565217391</v>
      </c>
      <c r="F130" s="6">
        <v>5.3913043478260869</v>
      </c>
      <c r="G130" s="6">
        <v>0</v>
      </c>
      <c r="H130" s="6">
        <v>0</v>
      </c>
      <c r="I130" s="6">
        <v>0</v>
      </c>
      <c r="J130" s="6">
        <v>0</v>
      </c>
      <c r="K130" s="6">
        <v>0</v>
      </c>
      <c r="L130" s="6">
        <v>2.2010869565217392</v>
      </c>
      <c r="M130" s="6">
        <v>5.7391304347826084</v>
      </c>
      <c r="N130" s="6">
        <v>10.25</v>
      </c>
      <c r="O130" s="6">
        <f>SUM(NonNurse[[#This Row],[Qualified Social Work Staff Hours]],NonNurse[[#This Row],[Other Social Work Staff Hours]])/NonNurse[[#This Row],[MDS Census]]</f>
        <v>0.30449182363899813</v>
      </c>
      <c r="P130" s="6">
        <v>5.9239130434782608</v>
      </c>
      <c r="Q130" s="6">
        <v>4.4646739130434785</v>
      </c>
      <c r="R130" s="6">
        <f>SUM(NonNurse[[#This Row],[Qualified Activities Professional Hours]],NonNurse[[#This Row],[Other Activities Professional Hours]])/NonNurse[[#This Row],[MDS Census]]</f>
        <v>0.19783688677292485</v>
      </c>
      <c r="S130" s="6">
        <v>5.2309782608695654</v>
      </c>
      <c r="T130" s="6">
        <v>6.7853260869565215</v>
      </c>
      <c r="U130" s="6">
        <v>0</v>
      </c>
      <c r="V130" s="6">
        <f>SUM(NonNurse[[#This Row],[Occupational Therapist Hours]],NonNurse[[#This Row],[OT Assistant Hours]],NonNurse[[#This Row],[OT Aide Hours]])/NonNurse[[#This Row],[MDS Census]]</f>
        <v>0.2288346098116332</v>
      </c>
      <c r="W130" s="6">
        <v>4.8885869565217392</v>
      </c>
      <c r="X130" s="6">
        <v>7.3505434782608692</v>
      </c>
      <c r="Y130" s="6">
        <v>0</v>
      </c>
      <c r="Z130" s="6">
        <f>SUM(NonNurse[[#This Row],[Physical Therapist (PT) Hours]],NonNurse[[#This Row],[PT Assistant Hours]],NonNurse[[#This Row],[PT Aide Hours]])/NonNurse[[#This Row],[MDS Census]]</f>
        <v>0.23307803767335958</v>
      </c>
      <c r="AA130" s="6">
        <v>0</v>
      </c>
      <c r="AB130" s="6">
        <v>0</v>
      </c>
      <c r="AC130" s="6">
        <v>0</v>
      </c>
      <c r="AD130" s="6">
        <v>0</v>
      </c>
      <c r="AE130" s="6">
        <v>8.0652173913043477</v>
      </c>
      <c r="AF130" s="6">
        <v>0</v>
      </c>
      <c r="AG130" s="6">
        <v>0</v>
      </c>
      <c r="AH130" s="1">
        <v>445264</v>
      </c>
      <c r="AI130">
        <v>4</v>
      </c>
    </row>
    <row r="131" spans="1:35" x14ac:dyDescent="0.25">
      <c r="A131" t="s">
        <v>352</v>
      </c>
      <c r="B131" t="s">
        <v>303</v>
      </c>
      <c r="C131" t="s">
        <v>496</v>
      </c>
      <c r="D131" t="s">
        <v>438</v>
      </c>
      <c r="E131" s="6">
        <v>39.478260869565219</v>
      </c>
      <c r="F131" s="6">
        <v>5.7554347826086953</v>
      </c>
      <c r="G131" s="6">
        <v>0</v>
      </c>
      <c r="H131" s="6">
        <v>0</v>
      </c>
      <c r="I131" s="6">
        <v>0</v>
      </c>
      <c r="J131" s="6">
        <v>0</v>
      </c>
      <c r="K131" s="6">
        <v>0</v>
      </c>
      <c r="L131" s="6">
        <v>0</v>
      </c>
      <c r="M131" s="6">
        <v>0</v>
      </c>
      <c r="N131" s="6">
        <v>0.56521739130434778</v>
      </c>
      <c r="O131" s="6">
        <f>SUM(NonNurse[[#This Row],[Qualified Social Work Staff Hours]],NonNurse[[#This Row],[Other Social Work Staff Hours]])/NonNurse[[#This Row],[MDS Census]]</f>
        <v>1.4317180616740087E-2</v>
      </c>
      <c r="P131" s="6">
        <v>0</v>
      </c>
      <c r="Q131" s="6">
        <v>0</v>
      </c>
      <c r="R131" s="6">
        <f>SUM(NonNurse[[#This Row],[Qualified Activities Professional Hours]],NonNurse[[#This Row],[Other Activities Professional Hours]])/NonNurse[[#This Row],[MDS Census]]</f>
        <v>0</v>
      </c>
      <c r="S131" s="6">
        <v>0</v>
      </c>
      <c r="T131" s="6">
        <v>0</v>
      </c>
      <c r="U131" s="6">
        <v>0</v>
      </c>
      <c r="V131" s="6">
        <f>SUM(NonNurse[[#This Row],[Occupational Therapist Hours]],NonNurse[[#This Row],[OT Assistant Hours]],NonNurse[[#This Row],[OT Aide Hours]])/NonNurse[[#This Row],[MDS Census]]</f>
        <v>0</v>
      </c>
      <c r="W131" s="6">
        <v>0</v>
      </c>
      <c r="X131" s="6">
        <v>0</v>
      </c>
      <c r="Y131" s="6">
        <v>0</v>
      </c>
      <c r="Z131" s="6">
        <f>SUM(NonNurse[[#This Row],[Physical Therapist (PT) Hours]],NonNurse[[#This Row],[PT Assistant Hours]],NonNurse[[#This Row],[PT Aide Hours]])/NonNurse[[#This Row],[MDS Census]]</f>
        <v>0</v>
      </c>
      <c r="AA131" s="6">
        <v>0</v>
      </c>
      <c r="AB131" s="6">
        <v>0</v>
      </c>
      <c r="AC131" s="6">
        <v>0</v>
      </c>
      <c r="AD131" s="6">
        <v>0</v>
      </c>
      <c r="AE131" s="6">
        <v>0</v>
      </c>
      <c r="AF131" s="6">
        <v>0</v>
      </c>
      <c r="AG131" s="6">
        <v>0</v>
      </c>
      <c r="AH131" s="1">
        <v>445535</v>
      </c>
      <c r="AI131">
        <v>4</v>
      </c>
    </row>
    <row r="132" spans="1:35" x14ac:dyDescent="0.25">
      <c r="A132" t="s">
        <v>352</v>
      </c>
      <c r="B132" t="s">
        <v>3</v>
      </c>
      <c r="C132" t="s">
        <v>461</v>
      </c>
      <c r="D132" t="s">
        <v>369</v>
      </c>
      <c r="E132" s="6">
        <v>51.793478260869563</v>
      </c>
      <c r="F132" s="6">
        <v>5.4782608695652177</v>
      </c>
      <c r="G132" s="6">
        <v>0.21195652173913043</v>
      </c>
      <c r="H132" s="6">
        <v>0</v>
      </c>
      <c r="I132" s="6">
        <v>5.7065217391304346</v>
      </c>
      <c r="J132" s="6">
        <v>0</v>
      </c>
      <c r="K132" s="6">
        <v>0</v>
      </c>
      <c r="L132" s="6">
        <v>1.3814130434782608</v>
      </c>
      <c r="M132" s="6">
        <v>4.8125</v>
      </c>
      <c r="N132" s="6">
        <v>0</v>
      </c>
      <c r="O132" s="6">
        <f>SUM(NonNurse[[#This Row],[Qualified Social Work Staff Hours]],NonNurse[[#This Row],[Other Social Work Staff Hours]])/NonNurse[[#This Row],[MDS Census]]</f>
        <v>9.2917103882476398E-2</v>
      </c>
      <c r="P132" s="6">
        <v>5.4728260869565215</v>
      </c>
      <c r="Q132" s="6">
        <v>0</v>
      </c>
      <c r="R132" s="6">
        <f>SUM(NonNurse[[#This Row],[Qualified Activities Professional Hours]],NonNurse[[#This Row],[Other Activities Professional Hours]])/NonNurse[[#This Row],[MDS Census]]</f>
        <v>0.10566631689401888</v>
      </c>
      <c r="S132" s="6">
        <v>0.75934782608695672</v>
      </c>
      <c r="T132" s="6">
        <v>2.4845652173913044</v>
      </c>
      <c r="U132" s="6">
        <v>0</v>
      </c>
      <c r="V132" s="6">
        <f>SUM(NonNurse[[#This Row],[Occupational Therapist Hours]],NonNurse[[#This Row],[OT Assistant Hours]],NonNurse[[#This Row],[OT Aide Hours]])/NonNurse[[#This Row],[MDS Census]]</f>
        <v>6.2631689401888777E-2</v>
      </c>
      <c r="W132" s="6">
        <v>0.51728260869565224</v>
      </c>
      <c r="X132" s="6">
        <v>2.3145652173913045</v>
      </c>
      <c r="Y132" s="6">
        <v>0</v>
      </c>
      <c r="Z132" s="6">
        <f>SUM(NonNurse[[#This Row],[Physical Therapist (PT) Hours]],NonNurse[[#This Row],[PT Assistant Hours]],NonNurse[[#This Row],[PT Aide Hours]])/NonNurse[[#This Row],[MDS Census]]</f>
        <v>5.467576075550893E-2</v>
      </c>
      <c r="AA132" s="6">
        <v>0</v>
      </c>
      <c r="AB132" s="6">
        <v>0</v>
      </c>
      <c r="AC132" s="6">
        <v>0</v>
      </c>
      <c r="AD132" s="6">
        <v>0</v>
      </c>
      <c r="AE132" s="6">
        <v>0</v>
      </c>
      <c r="AF132" s="6">
        <v>0</v>
      </c>
      <c r="AG132" s="6">
        <v>0</v>
      </c>
      <c r="AH132" s="1">
        <v>445413</v>
      </c>
      <c r="AI132">
        <v>4</v>
      </c>
    </row>
    <row r="133" spans="1:35" x14ac:dyDescent="0.25">
      <c r="A133" t="s">
        <v>352</v>
      </c>
      <c r="B133" t="s">
        <v>122</v>
      </c>
      <c r="C133" t="s">
        <v>503</v>
      </c>
      <c r="D133" t="s">
        <v>413</v>
      </c>
      <c r="E133" s="6">
        <v>53.293478260869563</v>
      </c>
      <c r="F133" s="6">
        <v>5.1358695652173916</v>
      </c>
      <c r="G133" s="6">
        <v>0</v>
      </c>
      <c r="H133" s="6">
        <v>0</v>
      </c>
      <c r="I133" s="6">
        <v>6.9891304347826084</v>
      </c>
      <c r="J133" s="6">
        <v>0</v>
      </c>
      <c r="K133" s="6">
        <v>0</v>
      </c>
      <c r="L133" s="6">
        <v>5.7853260869565215</v>
      </c>
      <c r="M133" s="6">
        <v>5.4944565217391306</v>
      </c>
      <c r="N133" s="6">
        <v>0</v>
      </c>
      <c r="O133" s="6">
        <f>SUM(NonNurse[[#This Row],[Qualified Social Work Staff Hours]],NonNurse[[#This Row],[Other Social Work Staff Hours]])/NonNurse[[#This Row],[MDS Census]]</f>
        <v>0.10309810320212116</v>
      </c>
      <c r="P133" s="6">
        <v>4.5704347826086957</v>
      </c>
      <c r="Q133" s="6">
        <v>3.9456521739130435</v>
      </c>
      <c r="R133" s="6">
        <f>SUM(NonNurse[[#This Row],[Qualified Activities Professional Hours]],NonNurse[[#This Row],[Other Activities Professional Hours]])/NonNurse[[#This Row],[MDS Census]]</f>
        <v>0.1597960432388334</v>
      </c>
      <c r="S133" s="6">
        <v>4.2173913043478262</v>
      </c>
      <c r="T133" s="6">
        <v>8.2853260869565215</v>
      </c>
      <c r="U133" s="6">
        <v>0</v>
      </c>
      <c r="V133" s="6">
        <f>SUM(NonNurse[[#This Row],[Occupational Therapist Hours]],NonNurse[[#This Row],[OT Assistant Hours]],NonNurse[[#This Row],[OT Aide Hours]])/NonNurse[[#This Row],[MDS Census]]</f>
        <v>0.23460126453191923</v>
      </c>
      <c r="W133" s="6">
        <v>5.6548913043478262</v>
      </c>
      <c r="X133" s="6">
        <v>8.4021739130434785</v>
      </c>
      <c r="Y133" s="6">
        <v>0</v>
      </c>
      <c r="Z133" s="6">
        <f>SUM(NonNurse[[#This Row],[Physical Therapist (PT) Hours]],NonNurse[[#This Row],[PT Assistant Hours]],NonNurse[[#This Row],[PT Aide Hours]])/NonNurse[[#This Row],[MDS Census]]</f>
        <v>0.26376708137874771</v>
      </c>
      <c r="AA133" s="6">
        <v>0</v>
      </c>
      <c r="AB133" s="6">
        <v>0</v>
      </c>
      <c r="AC133" s="6">
        <v>0</v>
      </c>
      <c r="AD133" s="6">
        <v>0</v>
      </c>
      <c r="AE133" s="6">
        <v>0.2391304347826087</v>
      </c>
      <c r="AF133" s="6">
        <v>0</v>
      </c>
      <c r="AG133" s="6">
        <v>0</v>
      </c>
      <c r="AH133" s="1">
        <v>445268</v>
      </c>
      <c r="AI133">
        <v>4</v>
      </c>
    </row>
    <row r="134" spans="1:35" x14ac:dyDescent="0.25">
      <c r="A134" t="s">
        <v>352</v>
      </c>
      <c r="B134" t="s">
        <v>143</v>
      </c>
      <c r="C134" t="s">
        <v>457</v>
      </c>
      <c r="D134" t="s">
        <v>433</v>
      </c>
      <c r="E134" s="6">
        <v>93.782608695652172</v>
      </c>
      <c r="F134" s="6">
        <v>44.748478260869568</v>
      </c>
      <c r="G134" s="6">
        <v>0.30978260869565216</v>
      </c>
      <c r="H134" s="6">
        <v>0.47032608695652167</v>
      </c>
      <c r="I134" s="6">
        <v>1.6413043478260869</v>
      </c>
      <c r="J134" s="6">
        <v>0</v>
      </c>
      <c r="K134" s="6">
        <v>0</v>
      </c>
      <c r="L134" s="6">
        <v>4.729565217391305</v>
      </c>
      <c r="M134" s="6">
        <v>4.5251086956521753</v>
      </c>
      <c r="N134" s="6">
        <v>5.4804347826086959</v>
      </c>
      <c r="O134" s="6">
        <f>SUM(NonNurse[[#This Row],[Qualified Social Work Staff Hours]],NonNurse[[#This Row],[Other Social Work Staff Hours]])/NonNurse[[#This Row],[MDS Census]]</f>
        <v>0.10668868799258233</v>
      </c>
      <c r="P134" s="6">
        <v>0</v>
      </c>
      <c r="Q134" s="6">
        <v>11.406086956521735</v>
      </c>
      <c r="R134" s="6">
        <f>SUM(NonNurse[[#This Row],[Qualified Activities Professional Hours]],NonNurse[[#This Row],[Other Activities Professional Hours]])/NonNurse[[#This Row],[MDS Census]]</f>
        <v>0.12162262401483538</v>
      </c>
      <c r="S134" s="6">
        <v>5.7059782608695659</v>
      </c>
      <c r="T134" s="6">
        <v>7.3917391304347824</v>
      </c>
      <c r="U134" s="6">
        <v>0</v>
      </c>
      <c r="V134" s="6">
        <f>SUM(NonNurse[[#This Row],[Occupational Therapist Hours]],NonNurse[[#This Row],[OT Assistant Hours]],NonNurse[[#This Row],[OT Aide Hours]])/NonNurse[[#This Row],[MDS Census]]</f>
        <v>0.13966040797403803</v>
      </c>
      <c r="W134" s="6">
        <v>6.8697826086956519</v>
      </c>
      <c r="X134" s="6">
        <v>10.202717391304347</v>
      </c>
      <c r="Y134" s="6">
        <v>3.8913043478260869</v>
      </c>
      <c r="Z134" s="6">
        <f>SUM(NonNurse[[#This Row],[Physical Therapist (PT) Hours]],NonNurse[[#This Row],[PT Assistant Hours]],NonNurse[[#This Row],[PT Aide Hours]])/NonNurse[[#This Row],[MDS Census]]</f>
        <v>0.22353616133518772</v>
      </c>
      <c r="AA134" s="6">
        <v>0</v>
      </c>
      <c r="AB134" s="6">
        <v>0.33695652173913043</v>
      </c>
      <c r="AC134" s="6">
        <v>0</v>
      </c>
      <c r="AD134" s="6">
        <v>0</v>
      </c>
      <c r="AE134" s="6">
        <v>0</v>
      </c>
      <c r="AF134" s="6">
        <v>0</v>
      </c>
      <c r="AG134" s="6">
        <v>0</v>
      </c>
      <c r="AH134" s="1">
        <v>445298</v>
      </c>
      <c r="AI134">
        <v>4</v>
      </c>
    </row>
    <row r="135" spans="1:35" x14ac:dyDescent="0.25">
      <c r="A135" t="s">
        <v>352</v>
      </c>
      <c r="B135" t="s">
        <v>290</v>
      </c>
      <c r="C135" t="s">
        <v>478</v>
      </c>
      <c r="D135" t="s">
        <v>379</v>
      </c>
      <c r="E135" s="6">
        <v>95.510869565217391</v>
      </c>
      <c r="F135" s="6">
        <v>56.541847826086951</v>
      </c>
      <c r="G135" s="6">
        <v>0.47282608695652173</v>
      </c>
      <c r="H135" s="6">
        <v>0.5056521739130434</v>
      </c>
      <c r="I135" s="6">
        <v>3.0326086956521738</v>
      </c>
      <c r="J135" s="6">
        <v>0</v>
      </c>
      <c r="K135" s="6">
        <v>0</v>
      </c>
      <c r="L135" s="6">
        <v>6.0272826086956508</v>
      </c>
      <c r="M135" s="6">
        <v>4.5814130434782605</v>
      </c>
      <c r="N135" s="6">
        <v>4.6296739130434776</v>
      </c>
      <c r="O135" s="6">
        <f>SUM(NonNurse[[#This Row],[Qualified Social Work Staff Hours]],NonNurse[[#This Row],[Other Social Work Staff Hours]])/NonNurse[[#This Row],[MDS Census]]</f>
        <v>9.6440195743712293E-2</v>
      </c>
      <c r="P135" s="6">
        <v>0</v>
      </c>
      <c r="Q135" s="6">
        <v>6.6198913043478269</v>
      </c>
      <c r="R135" s="6">
        <f>SUM(NonNurse[[#This Row],[Qualified Activities Professional Hours]],NonNurse[[#This Row],[Other Activities Professional Hours]])/NonNurse[[#This Row],[MDS Census]]</f>
        <v>6.9310344827586218E-2</v>
      </c>
      <c r="S135" s="6">
        <v>14.676521739130433</v>
      </c>
      <c r="T135" s="6">
        <v>29.261086956521748</v>
      </c>
      <c r="U135" s="6">
        <v>0</v>
      </c>
      <c r="V135" s="6">
        <f>SUM(NonNurse[[#This Row],[Occupational Therapist Hours]],NonNurse[[#This Row],[OT Assistant Hours]],NonNurse[[#This Row],[OT Aide Hours]])/NonNurse[[#This Row],[MDS Census]]</f>
        <v>0.46002731307613526</v>
      </c>
      <c r="W135" s="6">
        <v>18.996956521739129</v>
      </c>
      <c r="X135" s="6">
        <v>30.550108695652185</v>
      </c>
      <c r="Y135" s="6">
        <v>4.0760869565217392</v>
      </c>
      <c r="Z135" s="6">
        <f>SUM(NonNurse[[#This Row],[Physical Therapist (PT) Hours]],NonNurse[[#This Row],[PT Assistant Hours]],NonNurse[[#This Row],[PT Aide Hours]])/NonNurse[[#This Row],[MDS Census]]</f>
        <v>0.56143507454193708</v>
      </c>
      <c r="AA135" s="6">
        <v>0</v>
      </c>
      <c r="AB135" s="6">
        <v>5.4673913043478262</v>
      </c>
      <c r="AC135" s="6">
        <v>0</v>
      </c>
      <c r="AD135" s="6">
        <v>0</v>
      </c>
      <c r="AE135" s="6">
        <v>0</v>
      </c>
      <c r="AF135" s="6">
        <v>0</v>
      </c>
      <c r="AG135" s="6">
        <v>0</v>
      </c>
      <c r="AH135" s="1">
        <v>445520</v>
      </c>
      <c r="AI135">
        <v>4</v>
      </c>
    </row>
    <row r="136" spans="1:35" x14ac:dyDescent="0.25">
      <c r="A136" t="s">
        <v>352</v>
      </c>
      <c r="B136" t="s">
        <v>157</v>
      </c>
      <c r="C136" t="s">
        <v>578</v>
      </c>
      <c r="D136" t="s">
        <v>390</v>
      </c>
      <c r="E136" s="6">
        <v>66.532608695652172</v>
      </c>
      <c r="F136" s="6">
        <v>29.548369565217399</v>
      </c>
      <c r="G136" s="6">
        <v>0.24456521739130435</v>
      </c>
      <c r="H136" s="6">
        <v>0.37576086956521731</v>
      </c>
      <c r="I136" s="6">
        <v>0.34782608695652173</v>
      </c>
      <c r="J136" s="6">
        <v>0</v>
      </c>
      <c r="K136" s="6">
        <v>0</v>
      </c>
      <c r="L136" s="6">
        <v>4.1698913043478276</v>
      </c>
      <c r="M136" s="6">
        <v>4.8592391304347835</v>
      </c>
      <c r="N136" s="6">
        <v>4.5681521739130435</v>
      </c>
      <c r="O136" s="6">
        <f>SUM(NonNurse[[#This Row],[Qualified Social Work Staff Hours]],NonNurse[[#This Row],[Other Social Work Staff Hours]])/NonNurse[[#This Row],[MDS Census]]</f>
        <v>0.1416958013396504</v>
      </c>
      <c r="P136" s="6">
        <v>5.0163043478260869</v>
      </c>
      <c r="Q136" s="6">
        <v>5.3050000000000006</v>
      </c>
      <c r="R136" s="6">
        <f>SUM(NonNurse[[#This Row],[Qualified Activities Professional Hours]],NonNurse[[#This Row],[Other Activities Professional Hours]])/NonNurse[[#This Row],[MDS Census]]</f>
        <v>0.15513151445842183</v>
      </c>
      <c r="S136" s="6">
        <v>5.9733695652173919</v>
      </c>
      <c r="T136" s="6">
        <v>6.2758695652173913</v>
      </c>
      <c r="U136" s="6">
        <v>0</v>
      </c>
      <c r="V136" s="6">
        <f>SUM(NonNurse[[#This Row],[Occupational Therapist Hours]],NonNurse[[#This Row],[OT Assistant Hours]],NonNurse[[#This Row],[OT Aide Hours]])/NonNurse[[#This Row],[MDS Census]]</f>
        <v>0.18410880575069435</v>
      </c>
      <c r="W136" s="6">
        <v>11.243586956521737</v>
      </c>
      <c r="X136" s="6">
        <v>4.8560869565217377</v>
      </c>
      <c r="Y136" s="6">
        <v>0</v>
      </c>
      <c r="Z136" s="6">
        <f>SUM(NonNurse[[#This Row],[Physical Therapist (PT) Hours]],NonNurse[[#This Row],[PT Assistant Hours]],NonNurse[[#This Row],[PT Aide Hours]])/NonNurse[[#This Row],[MDS Census]]</f>
        <v>0.24198170233621952</v>
      </c>
      <c r="AA136" s="6">
        <v>0</v>
      </c>
      <c r="AB136" s="6">
        <v>0</v>
      </c>
      <c r="AC136" s="6">
        <v>0</v>
      </c>
      <c r="AD136" s="6">
        <v>0</v>
      </c>
      <c r="AE136" s="6">
        <v>0</v>
      </c>
      <c r="AF136" s="6">
        <v>0</v>
      </c>
      <c r="AG136" s="6">
        <v>0</v>
      </c>
      <c r="AH136" s="1">
        <v>445326</v>
      </c>
      <c r="AI136">
        <v>4</v>
      </c>
    </row>
    <row r="137" spans="1:35" x14ac:dyDescent="0.25">
      <c r="A137" t="s">
        <v>352</v>
      </c>
      <c r="B137" t="s">
        <v>112</v>
      </c>
      <c r="C137" t="s">
        <v>497</v>
      </c>
      <c r="D137" t="s">
        <v>419</v>
      </c>
      <c r="E137" s="6">
        <v>61.423913043478258</v>
      </c>
      <c r="F137" s="6">
        <v>22.951521739130435</v>
      </c>
      <c r="G137" s="6">
        <v>0.4891304347826087</v>
      </c>
      <c r="H137" s="6">
        <v>0.29184782608695653</v>
      </c>
      <c r="I137" s="6">
        <v>0.54347826086956519</v>
      </c>
      <c r="J137" s="6">
        <v>0</v>
      </c>
      <c r="K137" s="6">
        <v>0</v>
      </c>
      <c r="L137" s="6">
        <v>3.001630434782609</v>
      </c>
      <c r="M137" s="6">
        <v>3.2993478260869575</v>
      </c>
      <c r="N137" s="6">
        <v>3.5409782608695646</v>
      </c>
      <c r="O137" s="6">
        <f>SUM(NonNurse[[#This Row],[Qualified Social Work Staff Hours]],NonNurse[[#This Row],[Other Social Work Staff Hours]])/NonNurse[[#This Row],[MDS Census]]</f>
        <v>0.11136259069191294</v>
      </c>
      <c r="P137" s="6">
        <v>5.2204347826086952</v>
      </c>
      <c r="Q137" s="6">
        <v>5.719456521739132</v>
      </c>
      <c r="R137" s="6">
        <f>SUM(NonNurse[[#This Row],[Qualified Activities Professional Hours]],NonNurse[[#This Row],[Other Activities Professional Hours]])/NonNurse[[#This Row],[MDS Census]]</f>
        <v>0.17810476021943022</v>
      </c>
      <c r="S137" s="6">
        <v>5.3588043478260872</v>
      </c>
      <c r="T137" s="6">
        <v>1.1815217391304345</v>
      </c>
      <c r="U137" s="6">
        <v>0</v>
      </c>
      <c r="V137" s="6">
        <f>SUM(NonNurse[[#This Row],[Occupational Therapist Hours]],NonNurse[[#This Row],[OT Assistant Hours]],NonNurse[[#This Row],[OT Aide Hours]])/NonNurse[[#This Row],[MDS Census]]</f>
        <v>0.10647849938064059</v>
      </c>
      <c r="W137" s="6">
        <v>5.6408695652173915</v>
      </c>
      <c r="X137" s="6">
        <v>4.5198913043478264</v>
      </c>
      <c r="Y137" s="6">
        <v>0</v>
      </c>
      <c r="Z137" s="6">
        <f>SUM(NonNurse[[#This Row],[Physical Therapist (PT) Hours]],NonNurse[[#This Row],[PT Assistant Hours]],NonNurse[[#This Row],[PT Aide Hours]])/NonNurse[[#This Row],[MDS Census]]</f>
        <v>0.16542027959653161</v>
      </c>
      <c r="AA137" s="6">
        <v>0</v>
      </c>
      <c r="AB137" s="6">
        <v>0</v>
      </c>
      <c r="AC137" s="6">
        <v>0</v>
      </c>
      <c r="AD137" s="6">
        <v>0</v>
      </c>
      <c r="AE137" s="6">
        <v>0</v>
      </c>
      <c r="AF137" s="6">
        <v>0</v>
      </c>
      <c r="AG137" s="6">
        <v>0</v>
      </c>
      <c r="AH137" s="1">
        <v>445252</v>
      </c>
      <c r="AI137">
        <v>4</v>
      </c>
    </row>
    <row r="138" spans="1:35" x14ac:dyDescent="0.25">
      <c r="A138" t="s">
        <v>352</v>
      </c>
      <c r="B138" t="s">
        <v>107</v>
      </c>
      <c r="C138" t="s">
        <v>493</v>
      </c>
      <c r="D138" t="s">
        <v>389</v>
      </c>
      <c r="E138" s="6">
        <v>96.902173913043484</v>
      </c>
      <c r="F138" s="6">
        <v>60.915326086956505</v>
      </c>
      <c r="G138" s="6">
        <v>0.375</v>
      </c>
      <c r="H138" s="6">
        <v>0.58967391304347827</v>
      </c>
      <c r="I138" s="6">
        <v>1.7934782608695652</v>
      </c>
      <c r="J138" s="6">
        <v>0</v>
      </c>
      <c r="K138" s="6">
        <v>0</v>
      </c>
      <c r="L138" s="6">
        <v>1.068369565217391</v>
      </c>
      <c r="M138" s="6">
        <v>4.4521739130434783</v>
      </c>
      <c r="N138" s="6">
        <v>8.0452173913043481</v>
      </c>
      <c r="O138" s="6">
        <f>SUM(NonNurse[[#This Row],[Qualified Social Work Staff Hours]],NonNurse[[#This Row],[Other Social Work Staff Hours]])/NonNurse[[#This Row],[MDS Census]]</f>
        <v>0.12896915311273133</v>
      </c>
      <c r="P138" s="6">
        <v>4.7139130434782617</v>
      </c>
      <c r="Q138" s="6">
        <v>10.292173913043479</v>
      </c>
      <c r="R138" s="6">
        <f>SUM(NonNurse[[#This Row],[Qualified Activities Professional Hours]],NonNurse[[#This Row],[Other Activities Professional Hours]])/NonNurse[[#This Row],[MDS Census]]</f>
        <v>0.15485810431856423</v>
      </c>
      <c r="S138" s="6">
        <v>5.9743478260869542</v>
      </c>
      <c r="T138" s="6">
        <v>13.372173913043479</v>
      </c>
      <c r="U138" s="6">
        <v>0</v>
      </c>
      <c r="V138" s="6">
        <f>SUM(NonNurse[[#This Row],[Occupational Therapist Hours]],NonNurse[[#This Row],[OT Assistant Hours]],NonNurse[[#This Row],[OT Aide Hours]])/NonNurse[[#This Row],[MDS Census]]</f>
        <v>0.19965002804262477</v>
      </c>
      <c r="W138" s="6">
        <v>11.77358695652174</v>
      </c>
      <c r="X138" s="6">
        <v>19.525217391304349</v>
      </c>
      <c r="Y138" s="6">
        <v>5.2173913043478262</v>
      </c>
      <c r="Z138" s="6">
        <f>SUM(NonNurse[[#This Row],[Physical Therapist (PT) Hours]],NonNurse[[#This Row],[PT Assistant Hours]],NonNurse[[#This Row],[PT Aide Hours]])/NonNurse[[#This Row],[MDS Census]]</f>
        <v>0.37683567021873243</v>
      </c>
      <c r="AA138" s="6">
        <v>0</v>
      </c>
      <c r="AB138" s="6">
        <v>0</v>
      </c>
      <c r="AC138" s="6">
        <v>0</v>
      </c>
      <c r="AD138" s="6">
        <v>0</v>
      </c>
      <c r="AE138" s="6">
        <v>0</v>
      </c>
      <c r="AF138" s="6">
        <v>0</v>
      </c>
      <c r="AG138" s="6">
        <v>0</v>
      </c>
      <c r="AH138" s="1">
        <v>445244</v>
      </c>
      <c r="AI138">
        <v>4</v>
      </c>
    </row>
    <row r="139" spans="1:35" x14ac:dyDescent="0.25">
      <c r="A139" t="s">
        <v>352</v>
      </c>
      <c r="B139" t="s">
        <v>140</v>
      </c>
      <c r="C139" t="s">
        <v>573</v>
      </c>
      <c r="D139" t="s">
        <v>396</v>
      </c>
      <c r="E139" s="6">
        <v>117.08695652173913</v>
      </c>
      <c r="F139" s="6">
        <v>58.19989130434783</v>
      </c>
      <c r="G139" s="6">
        <v>0.375</v>
      </c>
      <c r="H139" s="6">
        <v>0.6340217391304348</v>
      </c>
      <c r="I139" s="6">
        <v>0</v>
      </c>
      <c r="J139" s="6">
        <v>0</v>
      </c>
      <c r="K139" s="6">
        <v>0</v>
      </c>
      <c r="L139" s="6">
        <v>5.0510869565217407</v>
      </c>
      <c r="M139" s="6">
        <v>4.8570652173913045</v>
      </c>
      <c r="N139" s="6">
        <v>3.1234782608695646</v>
      </c>
      <c r="O139" s="6">
        <f>SUM(NonNurse[[#This Row],[Qualified Social Work Staff Hours]],NonNurse[[#This Row],[Other Social Work Staff Hours]])/NonNurse[[#This Row],[MDS Census]]</f>
        <v>6.8159116227255845E-2</v>
      </c>
      <c r="P139" s="6">
        <v>0</v>
      </c>
      <c r="Q139" s="6">
        <v>8.2597826086956552</v>
      </c>
      <c r="R139" s="6">
        <f>SUM(NonNurse[[#This Row],[Qualified Activities Professional Hours]],NonNurse[[#This Row],[Other Activities Professional Hours]])/NonNurse[[#This Row],[MDS Census]]</f>
        <v>7.054400297066471E-2</v>
      </c>
      <c r="S139" s="6">
        <v>8.4388043478260872</v>
      </c>
      <c r="T139" s="6">
        <v>9.2218478260869574</v>
      </c>
      <c r="U139" s="6">
        <v>0</v>
      </c>
      <c r="V139" s="6">
        <f>SUM(NonNurse[[#This Row],[Occupational Therapist Hours]],NonNurse[[#This Row],[OT Assistant Hours]],NonNurse[[#This Row],[OT Aide Hours]])/NonNurse[[#This Row],[MDS Census]]</f>
        <v>0.15083364277757147</v>
      </c>
      <c r="W139" s="6">
        <v>10.890978260869565</v>
      </c>
      <c r="X139" s="6">
        <v>8.1213043478260865</v>
      </c>
      <c r="Y139" s="6">
        <v>0</v>
      </c>
      <c r="Z139" s="6">
        <f>SUM(NonNurse[[#This Row],[Physical Therapist (PT) Hours]],NonNurse[[#This Row],[PT Assistant Hours]],NonNurse[[#This Row],[PT Aide Hours]])/NonNurse[[#This Row],[MDS Census]]</f>
        <v>0.16237746008169326</v>
      </c>
      <c r="AA139" s="6">
        <v>0</v>
      </c>
      <c r="AB139" s="6">
        <v>5.1847826086956523</v>
      </c>
      <c r="AC139" s="6">
        <v>0</v>
      </c>
      <c r="AD139" s="6">
        <v>0</v>
      </c>
      <c r="AE139" s="6">
        <v>0</v>
      </c>
      <c r="AF139" s="6">
        <v>0</v>
      </c>
      <c r="AG139" s="6">
        <v>0</v>
      </c>
      <c r="AH139" s="1">
        <v>445294</v>
      </c>
      <c r="AI139">
        <v>4</v>
      </c>
    </row>
    <row r="140" spans="1:35" x14ac:dyDescent="0.25">
      <c r="A140" t="s">
        <v>352</v>
      </c>
      <c r="B140" t="s">
        <v>7</v>
      </c>
      <c r="C140" t="s">
        <v>504</v>
      </c>
      <c r="D140" t="s">
        <v>431</v>
      </c>
      <c r="E140" s="6">
        <v>96.010869565217391</v>
      </c>
      <c r="F140" s="6">
        <v>44.89826086956522</v>
      </c>
      <c r="G140" s="6">
        <v>0.4891304347826087</v>
      </c>
      <c r="H140" s="6">
        <v>0.46749999999999997</v>
      </c>
      <c r="I140" s="6">
        <v>1.3695652173913044</v>
      </c>
      <c r="J140" s="6">
        <v>0</v>
      </c>
      <c r="K140" s="6">
        <v>0</v>
      </c>
      <c r="L140" s="6">
        <v>3.0484782608695657</v>
      </c>
      <c r="M140" s="6">
        <v>6.1001086956521755</v>
      </c>
      <c r="N140" s="6">
        <v>1.470760869565217</v>
      </c>
      <c r="O140" s="6">
        <f>SUM(NonNurse[[#This Row],[Qualified Social Work Staff Hours]],NonNurse[[#This Row],[Other Social Work Staff Hours]])/NonNurse[[#This Row],[MDS Census]]</f>
        <v>7.885429638854298E-2</v>
      </c>
      <c r="P140" s="6">
        <v>0</v>
      </c>
      <c r="Q140" s="6">
        <v>9.5923913043478315</v>
      </c>
      <c r="R140" s="6">
        <f>SUM(NonNurse[[#This Row],[Qualified Activities Professional Hours]],NonNurse[[#This Row],[Other Activities Professional Hours]])/NonNurse[[#This Row],[MDS Census]]</f>
        <v>9.9909430544548913E-2</v>
      </c>
      <c r="S140" s="6">
        <v>5.4531521739130406</v>
      </c>
      <c r="T140" s="6">
        <v>4.3194565217391299</v>
      </c>
      <c r="U140" s="6">
        <v>0</v>
      </c>
      <c r="V140" s="6">
        <f>SUM(NonNurse[[#This Row],[Occupational Therapist Hours]],NonNurse[[#This Row],[OT Assistant Hours]],NonNurse[[#This Row],[OT Aide Hours]])/NonNurse[[#This Row],[MDS Census]]</f>
        <v>0.10178648250877388</v>
      </c>
      <c r="W140" s="6">
        <v>7.0782608695652165</v>
      </c>
      <c r="X140" s="6">
        <v>10.222282608695652</v>
      </c>
      <c r="Y140" s="6">
        <v>5.1847826086956523</v>
      </c>
      <c r="Z140" s="6">
        <f>SUM(NonNurse[[#This Row],[Physical Therapist (PT) Hours]],NonNurse[[#This Row],[PT Assistant Hours]],NonNurse[[#This Row],[PT Aide Hours]])/NonNurse[[#This Row],[MDS Census]]</f>
        <v>0.2341956300237745</v>
      </c>
      <c r="AA140" s="6">
        <v>0</v>
      </c>
      <c r="AB140" s="6">
        <v>0</v>
      </c>
      <c r="AC140" s="6">
        <v>0</v>
      </c>
      <c r="AD140" s="6">
        <v>0</v>
      </c>
      <c r="AE140" s="6">
        <v>0</v>
      </c>
      <c r="AF140" s="6">
        <v>0</v>
      </c>
      <c r="AG140" s="6">
        <v>0</v>
      </c>
      <c r="AH140" s="1">
        <v>445236</v>
      </c>
      <c r="AI140">
        <v>4</v>
      </c>
    </row>
    <row r="141" spans="1:35" x14ac:dyDescent="0.25">
      <c r="A141" t="s">
        <v>352</v>
      </c>
      <c r="B141" t="s">
        <v>150</v>
      </c>
      <c r="C141" t="s">
        <v>576</v>
      </c>
      <c r="D141" t="s">
        <v>392</v>
      </c>
      <c r="E141" s="6">
        <v>47.978260869565219</v>
      </c>
      <c r="F141" s="6">
        <v>33.366086956521727</v>
      </c>
      <c r="G141" s="6">
        <v>0.47282608695652173</v>
      </c>
      <c r="H141" s="6">
        <v>0.26902173913043476</v>
      </c>
      <c r="I141" s="6">
        <v>1.2608695652173914</v>
      </c>
      <c r="J141" s="6">
        <v>0</v>
      </c>
      <c r="K141" s="6">
        <v>0</v>
      </c>
      <c r="L141" s="6">
        <v>3.227717391304346</v>
      </c>
      <c r="M141" s="6">
        <v>5.0446739130434786</v>
      </c>
      <c r="N141" s="6">
        <v>0</v>
      </c>
      <c r="O141" s="6">
        <f>SUM(NonNurse[[#This Row],[Qualified Social Work Staff Hours]],NonNurse[[#This Row],[Other Social Work Staff Hours]])/NonNurse[[#This Row],[MDS Census]]</f>
        <v>0.10514499320344359</v>
      </c>
      <c r="P141" s="6">
        <v>3.7023913043478247</v>
      </c>
      <c r="Q141" s="6">
        <v>3.5690217391304357</v>
      </c>
      <c r="R141" s="6">
        <f>SUM(NonNurse[[#This Row],[Qualified Activities Professional Hours]],NonNurse[[#This Row],[Other Activities Professional Hours]])/NonNurse[[#This Row],[MDS Census]]</f>
        <v>0.15155641141821474</v>
      </c>
      <c r="S141" s="6">
        <v>1.5516304347826086</v>
      </c>
      <c r="T141" s="6">
        <v>9.4280434782608715</v>
      </c>
      <c r="U141" s="6">
        <v>0</v>
      </c>
      <c r="V141" s="6">
        <f>SUM(NonNurse[[#This Row],[Occupational Therapist Hours]],NonNurse[[#This Row],[OT Assistant Hours]],NonNurse[[#This Row],[OT Aide Hours]])/NonNurse[[#This Row],[MDS Census]]</f>
        <v>0.22884685092886276</v>
      </c>
      <c r="W141" s="6">
        <v>4.1514130434782617</v>
      </c>
      <c r="X141" s="6">
        <v>3.8507608695652165</v>
      </c>
      <c r="Y141" s="6">
        <v>0</v>
      </c>
      <c r="Z141" s="6">
        <f>SUM(NonNurse[[#This Row],[Physical Therapist (PT) Hours]],NonNurse[[#This Row],[PT Assistant Hours]],NonNurse[[#This Row],[PT Aide Hours]])/NonNurse[[#This Row],[MDS Census]]</f>
        <v>0.16678749433620299</v>
      </c>
      <c r="AA141" s="6">
        <v>0</v>
      </c>
      <c r="AB141" s="6">
        <v>0</v>
      </c>
      <c r="AC141" s="6">
        <v>0</v>
      </c>
      <c r="AD141" s="6">
        <v>0</v>
      </c>
      <c r="AE141" s="6">
        <v>0</v>
      </c>
      <c r="AF141" s="6">
        <v>0</v>
      </c>
      <c r="AG141" s="6">
        <v>0</v>
      </c>
      <c r="AH141" s="1">
        <v>445310</v>
      </c>
      <c r="AI141">
        <v>4</v>
      </c>
    </row>
    <row r="142" spans="1:35" x14ac:dyDescent="0.25">
      <c r="A142" t="s">
        <v>352</v>
      </c>
      <c r="B142" t="s">
        <v>67</v>
      </c>
      <c r="C142" t="s">
        <v>460</v>
      </c>
      <c r="D142" t="s">
        <v>406</v>
      </c>
      <c r="E142" s="6">
        <v>87.586956521739125</v>
      </c>
      <c r="F142" s="6">
        <v>42.342608695652153</v>
      </c>
      <c r="G142" s="6">
        <v>0.375</v>
      </c>
      <c r="H142" s="6">
        <v>0.46347826086956523</v>
      </c>
      <c r="I142" s="6">
        <v>5.4347826086956523</v>
      </c>
      <c r="J142" s="6">
        <v>0</v>
      </c>
      <c r="K142" s="6">
        <v>0</v>
      </c>
      <c r="L142" s="6">
        <v>4.7095652173913045</v>
      </c>
      <c r="M142" s="6">
        <v>4.3788043478260876</v>
      </c>
      <c r="N142" s="6">
        <v>5.2719565217391313</v>
      </c>
      <c r="O142" s="6">
        <f>SUM(NonNurse[[#This Row],[Qualified Social Work Staff Hours]],NonNurse[[#This Row],[Other Social Work Staff Hours]])/NonNurse[[#This Row],[MDS Census]]</f>
        <v>0.11018490940680072</v>
      </c>
      <c r="P142" s="6">
        <v>0</v>
      </c>
      <c r="Q142" s="6">
        <v>11.533043478260868</v>
      </c>
      <c r="R142" s="6">
        <f>SUM(NonNurse[[#This Row],[Qualified Activities Professional Hours]],NonNurse[[#This Row],[Other Activities Professional Hours]])/NonNurse[[#This Row],[MDS Census]]</f>
        <v>0.1316753536857781</v>
      </c>
      <c r="S142" s="6">
        <v>8.9370652173913054</v>
      </c>
      <c r="T142" s="6">
        <v>7.950217391304351</v>
      </c>
      <c r="U142" s="6">
        <v>0</v>
      </c>
      <c r="V142" s="6">
        <f>SUM(NonNurse[[#This Row],[Occupational Therapist Hours]],NonNurse[[#This Row],[OT Assistant Hours]],NonNurse[[#This Row],[OT Aide Hours]])/NonNurse[[#This Row],[MDS Census]]</f>
        <v>0.19280590717299584</v>
      </c>
      <c r="W142" s="6">
        <v>4.6819565217391315</v>
      </c>
      <c r="X142" s="6">
        <v>7.5830434782608709</v>
      </c>
      <c r="Y142" s="6">
        <v>0</v>
      </c>
      <c r="Z142" s="6">
        <f>SUM(NonNurse[[#This Row],[Physical Therapist (PT) Hours]],NonNurse[[#This Row],[PT Assistant Hours]],NonNurse[[#This Row],[PT Aide Hours]])/NonNurse[[#This Row],[MDS Census]]</f>
        <v>0.1400322660709854</v>
      </c>
      <c r="AA142" s="6">
        <v>0</v>
      </c>
      <c r="AB142" s="6">
        <v>0</v>
      </c>
      <c r="AC142" s="6">
        <v>0</v>
      </c>
      <c r="AD142" s="6">
        <v>0</v>
      </c>
      <c r="AE142" s="6">
        <v>0</v>
      </c>
      <c r="AF142" s="6">
        <v>0</v>
      </c>
      <c r="AG142" s="6">
        <v>0</v>
      </c>
      <c r="AH142" s="1">
        <v>445167</v>
      </c>
      <c r="AI142">
        <v>4</v>
      </c>
    </row>
    <row r="143" spans="1:35" x14ac:dyDescent="0.25">
      <c r="A143" t="s">
        <v>352</v>
      </c>
      <c r="B143" t="s">
        <v>298</v>
      </c>
      <c r="C143" t="s">
        <v>543</v>
      </c>
      <c r="D143" t="s">
        <v>396</v>
      </c>
      <c r="E143" s="6">
        <v>43.434782608695649</v>
      </c>
      <c r="F143" s="6">
        <v>64.8380434782609</v>
      </c>
      <c r="G143" s="6">
        <v>0.375</v>
      </c>
      <c r="H143" s="6">
        <v>0.53402173913043471</v>
      </c>
      <c r="I143" s="6">
        <v>3</v>
      </c>
      <c r="J143" s="6">
        <v>0</v>
      </c>
      <c r="K143" s="6">
        <v>0</v>
      </c>
      <c r="L143" s="6">
        <v>4.396304347826085</v>
      </c>
      <c r="M143" s="6">
        <v>5.4257608695652175</v>
      </c>
      <c r="N143" s="6">
        <v>3.2998913043478266</v>
      </c>
      <c r="O143" s="6">
        <f>SUM(NonNurse[[#This Row],[Qualified Social Work Staff Hours]],NonNurse[[#This Row],[Other Social Work Staff Hours]])/NonNurse[[#This Row],[MDS Census]]</f>
        <v>0.20089089089089093</v>
      </c>
      <c r="P143" s="6">
        <v>4.6593478260869574</v>
      </c>
      <c r="Q143" s="6">
        <v>9.0664130434782635</v>
      </c>
      <c r="R143" s="6">
        <f>SUM(NonNurse[[#This Row],[Qualified Activities Professional Hours]],NonNurse[[#This Row],[Other Activities Professional Hours]])/NonNurse[[#This Row],[MDS Census]]</f>
        <v>0.31600850850850859</v>
      </c>
      <c r="S143" s="6">
        <v>17.250652173913039</v>
      </c>
      <c r="T143" s="6">
        <v>14.45130434782609</v>
      </c>
      <c r="U143" s="6">
        <v>0</v>
      </c>
      <c r="V143" s="6">
        <f>SUM(NonNurse[[#This Row],[Occupational Therapist Hours]],NonNurse[[#This Row],[OT Assistant Hours]],NonNurse[[#This Row],[OT Aide Hours]])/NonNurse[[#This Row],[MDS Census]]</f>
        <v>0.7298748748748749</v>
      </c>
      <c r="W143" s="6">
        <v>11.376413043478262</v>
      </c>
      <c r="X143" s="6">
        <v>18.982717391304345</v>
      </c>
      <c r="Y143" s="6">
        <v>5.1521739130434785</v>
      </c>
      <c r="Z143" s="6">
        <f>SUM(NonNurse[[#This Row],[Physical Therapist (PT) Hours]],NonNurse[[#This Row],[PT Assistant Hours]],NonNurse[[#This Row],[PT Aide Hours]])/NonNurse[[#This Row],[MDS Census]]</f>
        <v>0.81757757757757754</v>
      </c>
      <c r="AA143" s="6">
        <v>0</v>
      </c>
      <c r="AB143" s="6">
        <v>0</v>
      </c>
      <c r="AC143" s="6">
        <v>0</v>
      </c>
      <c r="AD143" s="6">
        <v>0</v>
      </c>
      <c r="AE143" s="6">
        <v>0</v>
      </c>
      <c r="AF143" s="6">
        <v>0</v>
      </c>
      <c r="AG143" s="6">
        <v>0</v>
      </c>
      <c r="AH143" s="1">
        <v>445528</v>
      </c>
      <c r="AI143">
        <v>4</v>
      </c>
    </row>
    <row r="144" spans="1:35" x14ac:dyDescent="0.25">
      <c r="A144" t="s">
        <v>352</v>
      </c>
      <c r="B144" t="s">
        <v>145</v>
      </c>
      <c r="C144" t="s">
        <v>557</v>
      </c>
      <c r="D144" t="s">
        <v>418</v>
      </c>
      <c r="E144" s="6">
        <v>82.641304347826093</v>
      </c>
      <c r="F144" s="6">
        <v>33.613152173913043</v>
      </c>
      <c r="G144" s="6">
        <v>0.375</v>
      </c>
      <c r="H144" s="6">
        <v>0.28804347826086957</v>
      </c>
      <c r="I144" s="6">
        <v>0.86956521739130432</v>
      </c>
      <c r="J144" s="6">
        <v>0</v>
      </c>
      <c r="K144" s="6">
        <v>0</v>
      </c>
      <c r="L144" s="6">
        <v>9.1951086956521717</v>
      </c>
      <c r="M144" s="6">
        <v>6.0714130434782616</v>
      </c>
      <c r="N144" s="6">
        <v>0</v>
      </c>
      <c r="O144" s="6">
        <f>SUM(NonNurse[[#This Row],[Qualified Social Work Staff Hours]],NonNurse[[#This Row],[Other Social Work Staff Hours]])/NonNurse[[#This Row],[MDS Census]]</f>
        <v>7.3467052479284492E-2</v>
      </c>
      <c r="P144" s="6">
        <v>6.090978260869564</v>
      </c>
      <c r="Q144" s="6">
        <v>4.7811956521739116</v>
      </c>
      <c r="R144" s="6">
        <f>SUM(NonNurse[[#This Row],[Qualified Activities Professional Hours]],NonNurse[[#This Row],[Other Activities Professional Hours]])/NonNurse[[#This Row],[MDS Census]]</f>
        <v>0.13155859529133232</v>
      </c>
      <c r="S144" s="6">
        <v>3.6704347826086949</v>
      </c>
      <c r="T144" s="6">
        <v>4.2856521739130429</v>
      </c>
      <c r="U144" s="6">
        <v>0</v>
      </c>
      <c r="V144" s="6">
        <f>SUM(NonNurse[[#This Row],[Occupational Therapist Hours]],NonNurse[[#This Row],[OT Assistant Hours]],NonNurse[[#This Row],[OT Aide Hours]])/NonNurse[[#This Row],[MDS Census]]</f>
        <v>9.6272524003682733E-2</v>
      </c>
      <c r="W144" s="6">
        <v>4.1668478260869559</v>
      </c>
      <c r="X144" s="6">
        <v>6.9495652173913047</v>
      </c>
      <c r="Y144" s="6">
        <v>0</v>
      </c>
      <c r="Z144" s="6">
        <f>SUM(NonNurse[[#This Row],[Physical Therapist (PT) Hours]],NonNurse[[#This Row],[PT Assistant Hours]],NonNurse[[#This Row],[PT Aide Hours]])/NonNurse[[#This Row],[MDS Census]]</f>
        <v>0.13451400762856766</v>
      </c>
      <c r="AA144" s="6">
        <v>0</v>
      </c>
      <c r="AB144" s="6">
        <v>0</v>
      </c>
      <c r="AC144" s="6">
        <v>0</v>
      </c>
      <c r="AD144" s="6">
        <v>0</v>
      </c>
      <c r="AE144" s="6">
        <v>0</v>
      </c>
      <c r="AF144" s="6">
        <v>0</v>
      </c>
      <c r="AG144" s="6">
        <v>0</v>
      </c>
      <c r="AH144" s="1">
        <v>445302</v>
      </c>
      <c r="AI144">
        <v>4</v>
      </c>
    </row>
    <row r="145" spans="1:35" x14ac:dyDescent="0.25">
      <c r="A145" t="s">
        <v>352</v>
      </c>
      <c r="B145" t="s">
        <v>255</v>
      </c>
      <c r="C145" t="s">
        <v>491</v>
      </c>
      <c r="D145" t="s">
        <v>371</v>
      </c>
      <c r="E145" s="6">
        <v>71.434782608695656</v>
      </c>
      <c r="F145" s="6">
        <v>30.898913043478252</v>
      </c>
      <c r="G145" s="6">
        <v>0.375</v>
      </c>
      <c r="H145" s="6">
        <v>0.3865217391304348</v>
      </c>
      <c r="I145" s="6">
        <v>1.076086956521739</v>
      </c>
      <c r="J145" s="6">
        <v>0</v>
      </c>
      <c r="K145" s="6">
        <v>0</v>
      </c>
      <c r="L145" s="6">
        <v>4.5243478260869567</v>
      </c>
      <c r="M145" s="6">
        <v>5.0257608695652163</v>
      </c>
      <c r="N145" s="6">
        <v>0</v>
      </c>
      <c r="O145" s="6">
        <f>SUM(NonNurse[[#This Row],[Qualified Social Work Staff Hours]],NonNurse[[#This Row],[Other Social Work Staff Hours]])/NonNurse[[#This Row],[MDS Census]]</f>
        <v>7.0354534388314044E-2</v>
      </c>
      <c r="P145" s="6">
        <v>4.0964130434782602</v>
      </c>
      <c r="Q145" s="6">
        <v>4.9130434782608694E-2</v>
      </c>
      <c r="R145" s="6">
        <f>SUM(NonNurse[[#This Row],[Qualified Activities Professional Hours]],NonNurse[[#This Row],[Other Activities Professional Hours]])/NonNurse[[#This Row],[MDS Census]]</f>
        <v>5.8032562385879477E-2</v>
      </c>
      <c r="S145" s="6">
        <v>5.2494565217391296</v>
      </c>
      <c r="T145" s="6">
        <v>5.111304347826084</v>
      </c>
      <c r="U145" s="6">
        <v>0</v>
      </c>
      <c r="V145" s="6">
        <f>SUM(NonNurse[[#This Row],[Occupational Therapist Hours]],NonNurse[[#This Row],[OT Assistant Hours]],NonNurse[[#This Row],[OT Aide Hours]])/NonNurse[[#This Row],[MDS Census]]</f>
        <v>0.14503804017041991</v>
      </c>
      <c r="W145" s="6">
        <v>7.533478260869563</v>
      </c>
      <c r="X145" s="6">
        <v>5.0409782608695659</v>
      </c>
      <c r="Y145" s="6">
        <v>0</v>
      </c>
      <c r="Z145" s="6">
        <f>SUM(NonNurse[[#This Row],[Physical Therapist (PT) Hours]],NonNurse[[#This Row],[PT Assistant Hours]],NonNurse[[#This Row],[PT Aide Hours]])/NonNurse[[#This Row],[MDS Census]]</f>
        <v>0.17602708460133901</v>
      </c>
      <c r="AA145" s="6">
        <v>0</v>
      </c>
      <c r="AB145" s="6">
        <v>0</v>
      </c>
      <c r="AC145" s="6">
        <v>0</v>
      </c>
      <c r="AD145" s="6">
        <v>0</v>
      </c>
      <c r="AE145" s="6">
        <v>0</v>
      </c>
      <c r="AF145" s="6">
        <v>0</v>
      </c>
      <c r="AG145" s="6">
        <v>0</v>
      </c>
      <c r="AH145" s="1">
        <v>445479</v>
      </c>
      <c r="AI145">
        <v>4</v>
      </c>
    </row>
    <row r="146" spans="1:35" x14ac:dyDescent="0.25">
      <c r="A146" t="s">
        <v>352</v>
      </c>
      <c r="B146" t="s">
        <v>96</v>
      </c>
      <c r="C146" t="s">
        <v>559</v>
      </c>
      <c r="D146" t="s">
        <v>387</v>
      </c>
      <c r="E146" s="6">
        <v>90.228260869565219</v>
      </c>
      <c r="F146" s="6">
        <v>57.567173913043455</v>
      </c>
      <c r="G146" s="6">
        <v>0.51086956521739135</v>
      </c>
      <c r="H146" s="6">
        <v>0.30434782608695654</v>
      </c>
      <c r="I146" s="6">
        <v>1.173913043478261</v>
      </c>
      <c r="J146" s="6">
        <v>0</v>
      </c>
      <c r="K146" s="6">
        <v>0</v>
      </c>
      <c r="L146" s="6">
        <v>3.7377173913043484</v>
      </c>
      <c r="M146" s="6">
        <v>5.6705434782608704</v>
      </c>
      <c r="N146" s="6">
        <v>0</v>
      </c>
      <c r="O146" s="6">
        <f>SUM(NonNurse[[#This Row],[Qualified Social Work Staff Hours]],NonNurse[[#This Row],[Other Social Work Staff Hours]])/NonNurse[[#This Row],[MDS Census]]</f>
        <v>6.2846644982532229E-2</v>
      </c>
      <c r="P146" s="6">
        <v>1.0392391304347828</v>
      </c>
      <c r="Q146" s="6">
        <v>5.0871739130434781</v>
      </c>
      <c r="R146" s="6">
        <f>SUM(NonNurse[[#This Row],[Qualified Activities Professional Hours]],NonNurse[[#This Row],[Other Activities Professional Hours]])/NonNurse[[#This Row],[MDS Census]]</f>
        <v>6.7899048307432833E-2</v>
      </c>
      <c r="S146" s="6">
        <v>6.2538043478260876</v>
      </c>
      <c r="T146" s="6">
        <v>8.8071739130434779</v>
      </c>
      <c r="U146" s="6">
        <v>0</v>
      </c>
      <c r="V146" s="6">
        <f>SUM(NonNurse[[#This Row],[Occupational Therapist Hours]],NonNurse[[#This Row],[OT Assistant Hours]],NonNurse[[#This Row],[OT Aide Hours]])/NonNurse[[#This Row],[MDS Census]]</f>
        <v>0.16692085290928804</v>
      </c>
      <c r="W146" s="6">
        <v>5.4322826086956519</v>
      </c>
      <c r="X146" s="6">
        <v>16.060978260869557</v>
      </c>
      <c r="Y146" s="6">
        <v>0</v>
      </c>
      <c r="Z146" s="6">
        <f>SUM(NonNurse[[#This Row],[Physical Therapist (PT) Hours]],NonNurse[[#This Row],[PT Assistant Hours]],NonNurse[[#This Row],[PT Aide Hours]])/NonNurse[[#This Row],[MDS Census]]</f>
        <v>0.23820985423442947</v>
      </c>
      <c r="AA146" s="6">
        <v>0</v>
      </c>
      <c r="AB146" s="6">
        <v>0</v>
      </c>
      <c r="AC146" s="6">
        <v>0</v>
      </c>
      <c r="AD146" s="6">
        <v>0</v>
      </c>
      <c r="AE146" s="6">
        <v>0</v>
      </c>
      <c r="AF146" s="6">
        <v>0</v>
      </c>
      <c r="AG146" s="6">
        <v>3.2608695652173912E-2</v>
      </c>
      <c r="AH146" s="1">
        <v>445228</v>
      </c>
      <c r="AI146">
        <v>4</v>
      </c>
    </row>
    <row r="147" spans="1:35" x14ac:dyDescent="0.25">
      <c r="A147" t="s">
        <v>352</v>
      </c>
      <c r="B147" t="s">
        <v>279</v>
      </c>
      <c r="C147" t="s">
        <v>475</v>
      </c>
      <c r="D147" t="s">
        <v>423</v>
      </c>
      <c r="E147" s="6">
        <v>79.934782608695656</v>
      </c>
      <c r="F147" s="6">
        <v>69.974347826086955</v>
      </c>
      <c r="G147" s="6">
        <v>0.4891304347826087</v>
      </c>
      <c r="H147" s="6">
        <v>0.64782608695652166</v>
      </c>
      <c r="I147" s="6">
        <v>2.1630434782608696</v>
      </c>
      <c r="J147" s="6">
        <v>0</v>
      </c>
      <c r="K147" s="6">
        <v>0</v>
      </c>
      <c r="L147" s="6">
        <v>12.813152173913048</v>
      </c>
      <c r="M147" s="6">
        <v>4.2451086956521733</v>
      </c>
      <c r="N147" s="6">
        <v>7.558260869565216</v>
      </c>
      <c r="O147" s="6">
        <f>SUM(NonNurse[[#This Row],[Qualified Social Work Staff Hours]],NonNurse[[#This Row],[Other Social Work Staff Hours]])/NonNurse[[#This Row],[MDS Census]]</f>
        <v>0.1476624966004895</v>
      </c>
      <c r="P147" s="6">
        <v>2.3055434782608693</v>
      </c>
      <c r="Q147" s="6">
        <v>9.269999999999996</v>
      </c>
      <c r="R147" s="6">
        <f>SUM(NonNurse[[#This Row],[Qualified Activities Professional Hours]],NonNurse[[#This Row],[Other Activities Professional Hours]])/NonNurse[[#This Row],[MDS Census]]</f>
        <v>0.14481234702202878</v>
      </c>
      <c r="S147" s="6">
        <v>11.559456521739133</v>
      </c>
      <c r="T147" s="6">
        <v>14.992608695652173</v>
      </c>
      <c r="U147" s="6">
        <v>0</v>
      </c>
      <c r="V147" s="6">
        <f>SUM(NonNurse[[#This Row],[Occupational Therapist Hours]],NonNurse[[#This Row],[OT Assistant Hours]],NonNurse[[#This Row],[OT Aide Hours]])/NonNurse[[#This Row],[MDS Census]]</f>
        <v>0.33217160728855044</v>
      </c>
      <c r="W147" s="6">
        <v>19.863043478260867</v>
      </c>
      <c r="X147" s="6">
        <v>18.47652173913043</v>
      </c>
      <c r="Y147" s="6">
        <v>5.1086956521739131</v>
      </c>
      <c r="Z147" s="6">
        <f>SUM(NonNurse[[#This Row],[Physical Therapist (PT) Hours]],NonNurse[[#This Row],[PT Assistant Hours]],NonNurse[[#This Row],[PT Aide Hours]])/NonNurse[[#This Row],[MDS Census]]</f>
        <v>0.54354636932281741</v>
      </c>
      <c r="AA147" s="6">
        <v>0</v>
      </c>
      <c r="AB147" s="6">
        <v>0</v>
      </c>
      <c r="AC147" s="6">
        <v>0</v>
      </c>
      <c r="AD147" s="6">
        <v>0</v>
      </c>
      <c r="AE147" s="6">
        <v>0</v>
      </c>
      <c r="AF147" s="6">
        <v>0</v>
      </c>
      <c r="AG147" s="6">
        <v>0</v>
      </c>
      <c r="AH147" s="1">
        <v>445507</v>
      </c>
      <c r="AI147">
        <v>4</v>
      </c>
    </row>
    <row r="148" spans="1:35" x14ac:dyDescent="0.25">
      <c r="A148" t="s">
        <v>352</v>
      </c>
      <c r="B148" t="s">
        <v>184</v>
      </c>
      <c r="C148" t="s">
        <v>586</v>
      </c>
      <c r="D148" t="s">
        <v>396</v>
      </c>
      <c r="E148" s="6">
        <v>74.402173913043484</v>
      </c>
      <c r="F148" s="6">
        <v>53.15586956521738</v>
      </c>
      <c r="G148" s="6">
        <v>0.375</v>
      </c>
      <c r="H148" s="6">
        <v>0.58336956521739136</v>
      </c>
      <c r="I148" s="6">
        <v>1.9565217391304348</v>
      </c>
      <c r="J148" s="6">
        <v>0</v>
      </c>
      <c r="K148" s="6">
        <v>0</v>
      </c>
      <c r="L148" s="6">
        <v>5.1438043478260882</v>
      </c>
      <c r="M148" s="6">
        <v>6.030652173913043</v>
      </c>
      <c r="N148" s="6">
        <v>0</v>
      </c>
      <c r="O148" s="6">
        <f>SUM(NonNurse[[#This Row],[Qualified Social Work Staff Hours]],NonNurse[[#This Row],[Other Social Work Staff Hours]])/NonNurse[[#This Row],[MDS Census]]</f>
        <v>8.1054784514243958E-2</v>
      </c>
      <c r="P148" s="6">
        <v>4.1296739130434768</v>
      </c>
      <c r="Q148" s="6">
        <v>10.69902173913043</v>
      </c>
      <c r="R148" s="6">
        <f>SUM(NonNurse[[#This Row],[Qualified Activities Professional Hours]],NonNurse[[#This Row],[Other Activities Professional Hours]])/NonNurse[[#This Row],[MDS Census]]</f>
        <v>0.19930460189919638</v>
      </c>
      <c r="S148" s="6">
        <v>13.641086956521736</v>
      </c>
      <c r="T148" s="6">
        <v>14.990108695652173</v>
      </c>
      <c r="U148" s="6">
        <v>0</v>
      </c>
      <c r="V148" s="6">
        <f>SUM(NonNurse[[#This Row],[Occupational Therapist Hours]],NonNurse[[#This Row],[OT Assistant Hours]],NonNurse[[#This Row],[OT Aide Hours]])/NonNurse[[#This Row],[MDS Census]]</f>
        <v>0.38481665449233005</v>
      </c>
      <c r="W148" s="6">
        <v>13.614456521739134</v>
      </c>
      <c r="X148" s="6">
        <v>15.082282608695657</v>
      </c>
      <c r="Y148" s="6">
        <v>5.4782608695652177</v>
      </c>
      <c r="Z148" s="6">
        <f>SUM(NonNurse[[#This Row],[Physical Therapist (PT) Hours]],NonNurse[[#This Row],[PT Assistant Hours]],NonNurse[[#This Row],[PT Aide Hours]])/NonNurse[[#This Row],[MDS Census]]</f>
        <v>0.45932797662527403</v>
      </c>
      <c r="AA148" s="6">
        <v>0</v>
      </c>
      <c r="AB148" s="6">
        <v>0</v>
      </c>
      <c r="AC148" s="6">
        <v>0</v>
      </c>
      <c r="AD148" s="6">
        <v>0</v>
      </c>
      <c r="AE148" s="6">
        <v>0</v>
      </c>
      <c r="AF148" s="6">
        <v>0</v>
      </c>
      <c r="AG148" s="6">
        <v>0</v>
      </c>
      <c r="AH148" s="1">
        <v>445380</v>
      </c>
      <c r="AI148">
        <v>4</v>
      </c>
    </row>
    <row r="149" spans="1:35" x14ac:dyDescent="0.25">
      <c r="A149" t="s">
        <v>352</v>
      </c>
      <c r="B149" t="s">
        <v>126</v>
      </c>
      <c r="C149" t="s">
        <v>521</v>
      </c>
      <c r="D149" t="s">
        <v>362</v>
      </c>
      <c r="E149" s="6">
        <v>78.641304347826093</v>
      </c>
      <c r="F149" s="6">
        <v>31.942826086956529</v>
      </c>
      <c r="G149" s="6">
        <v>0.375</v>
      </c>
      <c r="H149" s="6">
        <v>0.5410869565217391</v>
      </c>
      <c r="I149" s="6">
        <v>1.1413043478260869</v>
      </c>
      <c r="J149" s="6">
        <v>0</v>
      </c>
      <c r="K149" s="6">
        <v>0</v>
      </c>
      <c r="L149" s="6">
        <v>1.3246739130434784</v>
      </c>
      <c r="M149" s="6">
        <v>5.9510869565217392</v>
      </c>
      <c r="N149" s="6">
        <v>0</v>
      </c>
      <c r="O149" s="6">
        <f>SUM(NonNurse[[#This Row],[Qualified Social Work Staff Hours]],NonNurse[[#This Row],[Other Social Work Staff Hours]])/NonNurse[[#This Row],[MDS Census]]</f>
        <v>7.567380787836904E-2</v>
      </c>
      <c r="P149" s="6">
        <v>4.9460869565217385</v>
      </c>
      <c r="Q149" s="6">
        <v>5.382282608695653</v>
      </c>
      <c r="R149" s="6">
        <f>SUM(NonNurse[[#This Row],[Qualified Activities Professional Hours]],NonNurse[[#This Row],[Other Activities Professional Hours]])/NonNurse[[#This Row],[MDS Census]]</f>
        <v>0.13133517622667587</v>
      </c>
      <c r="S149" s="6">
        <v>4.9332608695652169</v>
      </c>
      <c r="T149" s="6">
        <v>15.359782608695662</v>
      </c>
      <c r="U149" s="6">
        <v>0</v>
      </c>
      <c r="V149" s="6">
        <f>SUM(NonNurse[[#This Row],[Occupational Therapist Hours]],NonNurse[[#This Row],[OT Assistant Hours]],NonNurse[[#This Row],[OT Aide Hours]])/NonNurse[[#This Row],[MDS Census]]</f>
        <v>0.25804561161022815</v>
      </c>
      <c r="W149" s="6">
        <v>11.187065217391307</v>
      </c>
      <c r="X149" s="6">
        <v>17.178152173913048</v>
      </c>
      <c r="Y149" s="6">
        <v>0.86956521739130432</v>
      </c>
      <c r="Z149" s="6">
        <f>SUM(NonNurse[[#This Row],[Physical Therapist (PT) Hours]],NonNurse[[#This Row],[PT Assistant Hours]],NonNurse[[#This Row],[PT Aide Hours]])/NonNurse[[#This Row],[MDS Census]]</f>
        <v>0.37174844505874227</v>
      </c>
      <c r="AA149" s="6">
        <v>0</v>
      </c>
      <c r="AB149" s="6">
        <v>0</v>
      </c>
      <c r="AC149" s="6">
        <v>0</v>
      </c>
      <c r="AD149" s="6">
        <v>0</v>
      </c>
      <c r="AE149" s="6">
        <v>0</v>
      </c>
      <c r="AF149" s="6">
        <v>0</v>
      </c>
      <c r="AG149" s="6">
        <v>0</v>
      </c>
      <c r="AH149" s="1">
        <v>445275</v>
      </c>
      <c r="AI149">
        <v>4</v>
      </c>
    </row>
    <row r="150" spans="1:35" x14ac:dyDescent="0.25">
      <c r="A150" t="s">
        <v>352</v>
      </c>
      <c r="B150" t="s">
        <v>103</v>
      </c>
      <c r="C150" t="s">
        <v>562</v>
      </c>
      <c r="D150" t="s">
        <v>366</v>
      </c>
      <c r="E150" s="6">
        <v>78.554347826086953</v>
      </c>
      <c r="F150" s="6">
        <v>34.158369565217399</v>
      </c>
      <c r="G150" s="6">
        <v>0.375</v>
      </c>
      <c r="H150" s="6">
        <v>0.43130434782608695</v>
      </c>
      <c r="I150" s="6">
        <v>5.2173913043478262</v>
      </c>
      <c r="J150" s="6">
        <v>0</v>
      </c>
      <c r="K150" s="6">
        <v>0</v>
      </c>
      <c r="L150" s="6">
        <v>1.3128260869565218</v>
      </c>
      <c r="M150" s="6">
        <v>4.4667391304347825</v>
      </c>
      <c r="N150" s="6">
        <v>0.43076086956521742</v>
      </c>
      <c r="O150" s="6">
        <f>SUM(NonNurse[[#This Row],[Qualified Social Work Staff Hours]],NonNurse[[#This Row],[Other Social Work Staff Hours]])/NonNurse[[#This Row],[MDS Census]]</f>
        <v>6.2345371523453715E-2</v>
      </c>
      <c r="P150" s="6">
        <v>6.1755434782608702</v>
      </c>
      <c r="Q150" s="6">
        <v>10.331956521739132</v>
      </c>
      <c r="R150" s="6">
        <f>SUM(NonNurse[[#This Row],[Qualified Activities Professional Hours]],NonNurse[[#This Row],[Other Activities Professional Hours]])/NonNurse[[#This Row],[MDS Census]]</f>
        <v>0.21014113740141138</v>
      </c>
      <c r="S150" s="6">
        <v>4.9384782608695659</v>
      </c>
      <c r="T150" s="6">
        <v>6.6092391304347817</v>
      </c>
      <c r="U150" s="6">
        <v>0</v>
      </c>
      <c r="V150" s="6">
        <f>SUM(NonNurse[[#This Row],[Occupational Therapist Hours]],NonNurse[[#This Row],[OT Assistant Hours]],NonNurse[[#This Row],[OT Aide Hours]])/NonNurse[[#This Row],[MDS Census]]</f>
        <v>0.14700290577002906</v>
      </c>
      <c r="W150" s="6">
        <v>4.3581521739130427</v>
      </c>
      <c r="X150" s="6">
        <v>4.0920652173913057</v>
      </c>
      <c r="Y150" s="6">
        <v>0</v>
      </c>
      <c r="Z150" s="6">
        <f>SUM(NonNurse[[#This Row],[Physical Therapist (PT) Hours]],NonNurse[[#This Row],[PT Assistant Hours]],NonNurse[[#This Row],[PT Aide Hours]])/NonNurse[[#This Row],[MDS Census]]</f>
        <v>0.10757160647571609</v>
      </c>
      <c r="AA150" s="6">
        <v>0</v>
      </c>
      <c r="AB150" s="6">
        <v>0</v>
      </c>
      <c r="AC150" s="6">
        <v>0</v>
      </c>
      <c r="AD150" s="6">
        <v>0</v>
      </c>
      <c r="AE150" s="6">
        <v>0</v>
      </c>
      <c r="AF150" s="6">
        <v>0</v>
      </c>
      <c r="AG150" s="6">
        <v>0</v>
      </c>
      <c r="AH150" s="1">
        <v>445239</v>
      </c>
      <c r="AI150">
        <v>4</v>
      </c>
    </row>
    <row r="151" spans="1:35" x14ac:dyDescent="0.25">
      <c r="A151" t="s">
        <v>352</v>
      </c>
      <c r="B151" t="s">
        <v>151</v>
      </c>
      <c r="C151" t="s">
        <v>510</v>
      </c>
      <c r="D151" t="s">
        <v>439</v>
      </c>
      <c r="E151" s="6">
        <v>90.760869565217391</v>
      </c>
      <c r="F151" s="6">
        <v>39.153478260869562</v>
      </c>
      <c r="G151" s="6">
        <v>0.47282608695652173</v>
      </c>
      <c r="H151" s="6">
        <v>0.48728260869565215</v>
      </c>
      <c r="I151" s="6">
        <v>1.3478260869565217</v>
      </c>
      <c r="J151" s="6">
        <v>0</v>
      </c>
      <c r="K151" s="6">
        <v>0</v>
      </c>
      <c r="L151" s="6">
        <v>8.9694565217391293</v>
      </c>
      <c r="M151" s="6">
        <v>4.107499999999999</v>
      </c>
      <c r="N151" s="6">
        <v>0.12739130434782608</v>
      </c>
      <c r="O151" s="6">
        <f>SUM(NonNurse[[#This Row],[Qualified Social Work Staff Hours]],NonNurse[[#This Row],[Other Social Work Staff Hours]])/NonNurse[[#This Row],[MDS Census]]</f>
        <v>4.6659880239520952E-2</v>
      </c>
      <c r="P151" s="6">
        <v>4.813478260869565</v>
      </c>
      <c r="Q151" s="6">
        <v>5.0651086956521736</v>
      </c>
      <c r="R151" s="6">
        <f>SUM(NonNurse[[#This Row],[Qualified Activities Professional Hours]],NonNurse[[#This Row],[Other Activities Professional Hours]])/NonNurse[[#This Row],[MDS Census]]</f>
        <v>0.10884191616766467</v>
      </c>
      <c r="S151" s="6">
        <v>9.3583695652173944</v>
      </c>
      <c r="T151" s="6">
        <v>4.240869565217392</v>
      </c>
      <c r="U151" s="6">
        <v>0</v>
      </c>
      <c r="V151" s="6">
        <f>SUM(NonNurse[[#This Row],[Occupational Therapist Hours]],NonNurse[[#This Row],[OT Assistant Hours]],NonNurse[[#This Row],[OT Aide Hours]])/NonNurse[[#This Row],[MDS Census]]</f>
        <v>0.1498359281437126</v>
      </c>
      <c r="W151" s="6">
        <v>4.9326086956521742</v>
      </c>
      <c r="X151" s="6">
        <v>8.9015217391304304</v>
      </c>
      <c r="Y151" s="6">
        <v>0</v>
      </c>
      <c r="Z151" s="6">
        <f>SUM(NonNurse[[#This Row],[Physical Therapist (PT) Hours]],NonNurse[[#This Row],[PT Assistant Hours]],NonNurse[[#This Row],[PT Aide Hours]])/NonNurse[[#This Row],[MDS Census]]</f>
        <v>0.15242395209580833</v>
      </c>
      <c r="AA151" s="6">
        <v>0</v>
      </c>
      <c r="AB151" s="6">
        <v>0</v>
      </c>
      <c r="AC151" s="6">
        <v>0</v>
      </c>
      <c r="AD151" s="6">
        <v>0</v>
      </c>
      <c r="AE151" s="6">
        <v>0</v>
      </c>
      <c r="AF151" s="6">
        <v>0</v>
      </c>
      <c r="AG151" s="6">
        <v>0</v>
      </c>
      <c r="AH151" s="1">
        <v>445314</v>
      </c>
      <c r="AI151">
        <v>4</v>
      </c>
    </row>
    <row r="152" spans="1:35" x14ac:dyDescent="0.25">
      <c r="A152" t="s">
        <v>352</v>
      </c>
      <c r="B152" t="s">
        <v>280</v>
      </c>
      <c r="C152" t="s">
        <v>608</v>
      </c>
      <c r="D152" t="s">
        <v>423</v>
      </c>
      <c r="E152" s="6">
        <v>72.076086956521735</v>
      </c>
      <c r="F152" s="6">
        <v>74.33641304347826</v>
      </c>
      <c r="G152" s="6">
        <v>0.32608695652173914</v>
      </c>
      <c r="H152" s="6">
        <v>0.52989130434782605</v>
      </c>
      <c r="I152" s="6">
        <v>5.6521739130434785</v>
      </c>
      <c r="J152" s="6">
        <v>0</v>
      </c>
      <c r="K152" s="6">
        <v>0</v>
      </c>
      <c r="L152" s="6">
        <v>18.693804347826084</v>
      </c>
      <c r="M152" s="6">
        <v>4.2785869565217398</v>
      </c>
      <c r="N152" s="6">
        <v>8.6714130434782639</v>
      </c>
      <c r="O152" s="6">
        <f>SUM(NonNurse[[#This Row],[Qualified Social Work Staff Hours]],NonNurse[[#This Row],[Other Social Work Staff Hours]])/NonNurse[[#This Row],[MDS Census]]</f>
        <v>0.17967124114009958</v>
      </c>
      <c r="P152" s="6">
        <v>0</v>
      </c>
      <c r="Q152" s="6">
        <v>3.1595652173913042</v>
      </c>
      <c r="R152" s="6">
        <f>SUM(NonNurse[[#This Row],[Qualified Activities Professional Hours]],NonNurse[[#This Row],[Other Activities Professional Hours]])/NonNurse[[#This Row],[MDS Census]]</f>
        <v>4.3836525410948575E-2</v>
      </c>
      <c r="S152" s="6">
        <v>10.566413043478262</v>
      </c>
      <c r="T152" s="6">
        <v>18.153369565217389</v>
      </c>
      <c r="U152" s="6">
        <v>0</v>
      </c>
      <c r="V152" s="6">
        <f>SUM(NonNurse[[#This Row],[Occupational Therapist Hours]],NonNurse[[#This Row],[OT Assistant Hours]],NonNurse[[#This Row],[OT Aide Hours]])/NonNurse[[#This Row],[MDS Census]]</f>
        <v>0.39846478660835472</v>
      </c>
      <c r="W152" s="6">
        <v>12.954565217391302</v>
      </c>
      <c r="X152" s="6">
        <v>17.401413043478261</v>
      </c>
      <c r="Y152" s="6">
        <v>4.9347826086956523</v>
      </c>
      <c r="Z152" s="6">
        <f>SUM(NonNurse[[#This Row],[Physical Therapist (PT) Hours]],NonNurse[[#This Row],[PT Assistant Hours]],NonNurse[[#This Row],[PT Aide Hours]])/NonNurse[[#This Row],[MDS Census]]</f>
        <v>0.48963203136781785</v>
      </c>
      <c r="AA152" s="6">
        <v>0</v>
      </c>
      <c r="AB152" s="6">
        <v>5.0434782608695654</v>
      </c>
      <c r="AC152" s="6">
        <v>0</v>
      </c>
      <c r="AD152" s="6">
        <v>0</v>
      </c>
      <c r="AE152" s="6">
        <v>0</v>
      </c>
      <c r="AF152" s="6">
        <v>0</v>
      </c>
      <c r="AG152" s="6">
        <v>0.16304347826086957</v>
      </c>
      <c r="AH152" s="1">
        <v>445509</v>
      </c>
      <c r="AI152">
        <v>4</v>
      </c>
    </row>
    <row r="153" spans="1:35" x14ac:dyDescent="0.25">
      <c r="A153" t="s">
        <v>352</v>
      </c>
      <c r="B153" t="s">
        <v>282</v>
      </c>
      <c r="C153" t="s">
        <v>609</v>
      </c>
      <c r="D153" t="s">
        <v>396</v>
      </c>
      <c r="E153" s="6">
        <v>61.934782608695649</v>
      </c>
      <c r="F153" s="6">
        <v>61.780978260869553</v>
      </c>
      <c r="G153" s="6">
        <v>0.375</v>
      </c>
      <c r="H153" s="6">
        <v>0.59510869565217395</v>
      </c>
      <c r="I153" s="6">
        <v>2.097826086956522</v>
      </c>
      <c r="J153" s="6">
        <v>0</v>
      </c>
      <c r="K153" s="6">
        <v>0</v>
      </c>
      <c r="L153" s="6">
        <v>7.9635869565217385</v>
      </c>
      <c r="M153" s="6">
        <v>3.9021739130434789</v>
      </c>
      <c r="N153" s="6">
        <v>5.3740217391304341</v>
      </c>
      <c r="O153" s="6">
        <f>SUM(NonNurse[[#This Row],[Qualified Social Work Staff Hours]],NonNurse[[#This Row],[Other Social Work Staff Hours]])/NonNurse[[#This Row],[MDS Census]]</f>
        <v>0.14977360477360477</v>
      </c>
      <c r="P153" s="6">
        <v>4.4901086956521743</v>
      </c>
      <c r="Q153" s="6">
        <v>5.8258695652173902</v>
      </c>
      <c r="R153" s="6">
        <f>SUM(NonNurse[[#This Row],[Qualified Activities Professional Hours]],NonNurse[[#This Row],[Other Activities Professional Hours]])/NonNurse[[#This Row],[MDS Census]]</f>
        <v>0.16656195156195155</v>
      </c>
      <c r="S153" s="6">
        <v>15.335869565217388</v>
      </c>
      <c r="T153" s="6">
        <v>12.299456521739129</v>
      </c>
      <c r="U153" s="6">
        <v>0</v>
      </c>
      <c r="V153" s="6">
        <f>SUM(NonNurse[[#This Row],[Occupational Therapist Hours]],NonNurse[[#This Row],[OT Assistant Hours]],NonNurse[[#This Row],[OT Aide Hours]])/NonNurse[[#This Row],[MDS Census]]</f>
        <v>0.44620042120042114</v>
      </c>
      <c r="W153" s="6">
        <v>18.301847826086952</v>
      </c>
      <c r="X153" s="6">
        <v>21.523695652173913</v>
      </c>
      <c r="Y153" s="6">
        <v>4.6739130434782608</v>
      </c>
      <c r="Z153" s="6">
        <f>SUM(NonNurse[[#This Row],[Physical Therapist (PT) Hours]],NonNurse[[#This Row],[PT Assistant Hours]],NonNurse[[#This Row],[PT Aide Hours]])/NonNurse[[#This Row],[MDS Census]]</f>
        <v>0.71848894348894343</v>
      </c>
      <c r="AA153" s="6">
        <v>0</v>
      </c>
      <c r="AB153" s="6">
        <v>0</v>
      </c>
      <c r="AC153" s="6">
        <v>0</v>
      </c>
      <c r="AD153" s="6">
        <v>0</v>
      </c>
      <c r="AE153" s="6">
        <v>0</v>
      </c>
      <c r="AF153" s="6">
        <v>0</v>
      </c>
      <c r="AG153" s="6">
        <v>0</v>
      </c>
      <c r="AH153" s="1">
        <v>445511</v>
      </c>
      <c r="AI153">
        <v>4</v>
      </c>
    </row>
    <row r="154" spans="1:35" x14ac:dyDescent="0.25">
      <c r="A154" t="s">
        <v>352</v>
      </c>
      <c r="B154" t="s">
        <v>104</v>
      </c>
      <c r="C154" t="s">
        <v>543</v>
      </c>
      <c r="D154" t="s">
        <v>396</v>
      </c>
      <c r="E154" s="6">
        <v>80.978260869565219</v>
      </c>
      <c r="F154" s="6">
        <v>56.948695652173917</v>
      </c>
      <c r="G154" s="6">
        <v>0.30978260869565216</v>
      </c>
      <c r="H154" s="6">
        <v>0.47152173913043471</v>
      </c>
      <c r="I154" s="6">
        <v>2.2173913043478262</v>
      </c>
      <c r="J154" s="6">
        <v>0</v>
      </c>
      <c r="K154" s="6">
        <v>0</v>
      </c>
      <c r="L154" s="6">
        <v>4.6416304347826101</v>
      </c>
      <c r="M154" s="6">
        <v>5.7978260869565226</v>
      </c>
      <c r="N154" s="6">
        <v>0</v>
      </c>
      <c r="O154" s="6">
        <f>SUM(NonNurse[[#This Row],[Qualified Social Work Staff Hours]],NonNurse[[#This Row],[Other Social Work Staff Hours]])/NonNurse[[#This Row],[MDS Census]]</f>
        <v>7.1597315436241621E-2</v>
      </c>
      <c r="P154" s="6">
        <v>5.6453260869565209</v>
      </c>
      <c r="Q154" s="6">
        <v>8.9797826086956487</v>
      </c>
      <c r="R154" s="6">
        <f>SUM(NonNurse[[#This Row],[Qualified Activities Professional Hours]],NonNurse[[#This Row],[Other Activities Professional Hours]])/NonNurse[[#This Row],[MDS Census]]</f>
        <v>0.18060536912751673</v>
      </c>
      <c r="S154" s="6">
        <v>8.7547826086956526</v>
      </c>
      <c r="T154" s="6">
        <v>7.8391304347826107</v>
      </c>
      <c r="U154" s="6">
        <v>0</v>
      </c>
      <c r="V154" s="6">
        <f>SUM(NonNurse[[#This Row],[Occupational Therapist Hours]],NonNurse[[#This Row],[OT Assistant Hours]],NonNurse[[#This Row],[OT Aide Hours]])/NonNurse[[#This Row],[MDS Census]]</f>
        <v>0.20491812080536914</v>
      </c>
      <c r="W154" s="6">
        <v>5.4929347826086961</v>
      </c>
      <c r="X154" s="6">
        <v>11.417065217391306</v>
      </c>
      <c r="Y154" s="6">
        <v>0</v>
      </c>
      <c r="Z154" s="6">
        <f>SUM(NonNurse[[#This Row],[Physical Therapist (PT) Hours]],NonNurse[[#This Row],[PT Assistant Hours]],NonNurse[[#This Row],[PT Aide Hours]])/NonNurse[[#This Row],[MDS Census]]</f>
        <v>0.20882147651006716</v>
      </c>
      <c r="AA154" s="6">
        <v>0</v>
      </c>
      <c r="AB154" s="6">
        <v>0</v>
      </c>
      <c r="AC154" s="6">
        <v>0</v>
      </c>
      <c r="AD154" s="6">
        <v>0</v>
      </c>
      <c r="AE154" s="6">
        <v>0</v>
      </c>
      <c r="AF154" s="6">
        <v>0</v>
      </c>
      <c r="AG154" s="6">
        <v>0</v>
      </c>
      <c r="AH154" s="1">
        <v>445240</v>
      </c>
      <c r="AI154">
        <v>4</v>
      </c>
    </row>
    <row r="155" spans="1:35" x14ac:dyDescent="0.25">
      <c r="A155" t="s">
        <v>352</v>
      </c>
      <c r="B155" t="s">
        <v>270</v>
      </c>
      <c r="C155" t="s">
        <v>496</v>
      </c>
      <c r="D155" t="s">
        <v>438</v>
      </c>
      <c r="E155" s="6">
        <v>76.847826086956516</v>
      </c>
      <c r="F155" s="6">
        <v>51.737173913043456</v>
      </c>
      <c r="G155" s="6">
        <v>0.30978260869565216</v>
      </c>
      <c r="H155" s="6">
        <v>0.43706521739130427</v>
      </c>
      <c r="I155" s="6">
        <v>1.8152173913043479</v>
      </c>
      <c r="J155" s="6">
        <v>0</v>
      </c>
      <c r="K155" s="6">
        <v>0</v>
      </c>
      <c r="L155" s="6">
        <v>4.2171739130434789</v>
      </c>
      <c r="M155" s="6">
        <v>5.0008695652173909</v>
      </c>
      <c r="N155" s="6">
        <v>0</v>
      </c>
      <c r="O155" s="6">
        <f>SUM(NonNurse[[#This Row],[Qualified Social Work Staff Hours]],NonNurse[[#This Row],[Other Social Work Staff Hours]])/NonNurse[[#This Row],[MDS Census]]</f>
        <v>6.5074964639321081E-2</v>
      </c>
      <c r="P155" s="6">
        <v>4.9149999999999991</v>
      </c>
      <c r="Q155" s="6">
        <v>5.0235869565217426</v>
      </c>
      <c r="R155" s="6">
        <f>SUM(NonNurse[[#This Row],[Qualified Activities Professional Hours]],NonNurse[[#This Row],[Other Activities Professional Hours]])/NonNurse[[#This Row],[MDS Census]]</f>
        <v>0.1293281471004244</v>
      </c>
      <c r="S155" s="6">
        <v>13.146630434782612</v>
      </c>
      <c r="T155" s="6">
        <v>6.8519565217391287</v>
      </c>
      <c r="U155" s="6">
        <v>0</v>
      </c>
      <c r="V155" s="6">
        <f>SUM(NonNurse[[#This Row],[Occupational Therapist Hours]],NonNurse[[#This Row],[OT Assistant Hours]],NonNurse[[#This Row],[OT Aide Hours]])/NonNurse[[#This Row],[MDS Census]]</f>
        <v>0.26023620933521929</v>
      </c>
      <c r="W155" s="6">
        <v>4.581847826086956</v>
      </c>
      <c r="X155" s="6">
        <v>12.532065217391308</v>
      </c>
      <c r="Y155" s="6">
        <v>0</v>
      </c>
      <c r="Z155" s="6">
        <f>SUM(NonNurse[[#This Row],[Physical Therapist (PT) Hours]],NonNurse[[#This Row],[PT Assistant Hours]],NonNurse[[#This Row],[PT Aide Hours]])/NonNurse[[#This Row],[MDS Census]]</f>
        <v>0.22269872701555873</v>
      </c>
      <c r="AA155" s="6">
        <v>0</v>
      </c>
      <c r="AB155" s="6">
        <v>0</v>
      </c>
      <c r="AC155" s="6">
        <v>0</v>
      </c>
      <c r="AD155" s="6">
        <v>0</v>
      </c>
      <c r="AE155" s="6">
        <v>0</v>
      </c>
      <c r="AF155" s="6">
        <v>0</v>
      </c>
      <c r="AG155" s="6">
        <v>0</v>
      </c>
      <c r="AH155" s="1">
        <v>445494</v>
      </c>
      <c r="AI155">
        <v>4</v>
      </c>
    </row>
    <row r="156" spans="1:35" x14ac:dyDescent="0.25">
      <c r="A156" t="s">
        <v>352</v>
      </c>
      <c r="B156" t="s">
        <v>206</v>
      </c>
      <c r="C156" t="s">
        <v>490</v>
      </c>
      <c r="D156" t="s">
        <v>384</v>
      </c>
      <c r="E156" s="6">
        <v>55.076086956521742</v>
      </c>
      <c r="F156" s="6">
        <v>43.769891304347837</v>
      </c>
      <c r="G156" s="6">
        <v>0.4891304347826087</v>
      </c>
      <c r="H156" s="6">
        <v>0.32076086956521738</v>
      </c>
      <c r="I156" s="6">
        <v>3.7282608695652173</v>
      </c>
      <c r="J156" s="6">
        <v>0</v>
      </c>
      <c r="K156" s="6">
        <v>0</v>
      </c>
      <c r="L156" s="6">
        <v>3.0555434782608684</v>
      </c>
      <c r="M156" s="6">
        <v>4.361847826086958</v>
      </c>
      <c r="N156" s="6">
        <v>3.8008695652173921</v>
      </c>
      <c r="O156" s="6">
        <f>SUM(NonNurse[[#This Row],[Qualified Social Work Staff Hours]],NonNurse[[#This Row],[Other Social Work Staff Hours]])/NonNurse[[#This Row],[MDS Census]]</f>
        <v>0.14820801263074801</v>
      </c>
      <c r="P156" s="6">
        <v>5.2341304347826076</v>
      </c>
      <c r="Q156" s="6">
        <v>9.4786956521739096</v>
      </c>
      <c r="R156" s="6">
        <f>SUM(NonNurse[[#This Row],[Qualified Activities Professional Hours]],NonNurse[[#This Row],[Other Activities Professional Hours]])/NonNurse[[#This Row],[MDS Census]]</f>
        <v>0.26713637260706524</v>
      </c>
      <c r="S156" s="6">
        <v>8.6421739130434769</v>
      </c>
      <c r="T156" s="6">
        <v>3.8711956521739133</v>
      </c>
      <c r="U156" s="6">
        <v>0</v>
      </c>
      <c r="V156" s="6">
        <f>SUM(NonNurse[[#This Row],[Occupational Therapist Hours]],NonNurse[[#This Row],[OT Assistant Hours]],NonNurse[[#This Row],[OT Aide Hours]])/NonNurse[[#This Row],[MDS Census]]</f>
        <v>0.22720149990132224</v>
      </c>
      <c r="W156" s="6">
        <v>4.7794565217391298</v>
      </c>
      <c r="X156" s="6">
        <v>5.0997826086956533</v>
      </c>
      <c r="Y156" s="6">
        <v>0</v>
      </c>
      <c r="Z156" s="6">
        <f>SUM(NonNurse[[#This Row],[Physical Therapist (PT) Hours]],NonNurse[[#This Row],[PT Assistant Hours]],NonNurse[[#This Row],[PT Aide Hours]])/NonNurse[[#This Row],[MDS Census]]</f>
        <v>0.17937438326425892</v>
      </c>
      <c r="AA156" s="6">
        <v>0</v>
      </c>
      <c r="AB156" s="6">
        <v>0</v>
      </c>
      <c r="AC156" s="6">
        <v>0</v>
      </c>
      <c r="AD156" s="6">
        <v>0</v>
      </c>
      <c r="AE156" s="6">
        <v>0</v>
      </c>
      <c r="AF156" s="6">
        <v>0</v>
      </c>
      <c r="AG156" s="6">
        <v>0</v>
      </c>
      <c r="AH156" s="1">
        <v>445421</v>
      </c>
      <c r="AI156">
        <v>4</v>
      </c>
    </row>
    <row r="157" spans="1:35" x14ac:dyDescent="0.25">
      <c r="A157" t="s">
        <v>352</v>
      </c>
      <c r="B157" t="s">
        <v>102</v>
      </c>
      <c r="C157" t="s">
        <v>561</v>
      </c>
      <c r="D157" t="s">
        <v>367</v>
      </c>
      <c r="E157" s="6">
        <v>81.804347826086953</v>
      </c>
      <c r="F157" s="6">
        <v>61.464456521739123</v>
      </c>
      <c r="G157" s="6">
        <v>0.52173913043478259</v>
      </c>
      <c r="H157" s="6">
        <v>0.55619565217391309</v>
      </c>
      <c r="I157" s="6">
        <v>1.3586956521739131</v>
      </c>
      <c r="J157" s="6">
        <v>0</v>
      </c>
      <c r="K157" s="6">
        <v>0</v>
      </c>
      <c r="L157" s="6">
        <v>9.1547826086956494</v>
      </c>
      <c r="M157" s="6">
        <v>4.7841304347826084</v>
      </c>
      <c r="N157" s="6">
        <v>4.9515217391304347</v>
      </c>
      <c r="O157" s="6">
        <f>SUM(NonNurse[[#This Row],[Qualified Social Work Staff Hours]],NonNurse[[#This Row],[Other Social Work Staff Hours]])/NonNurse[[#This Row],[MDS Census]]</f>
        <v>0.11901142705288333</v>
      </c>
      <c r="P157" s="6">
        <v>4.4011956521739126</v>
      </c>
      <c r="Q157" s="6">
        <v>3.9651086956521735</v>
      </c>
      <c r="R157" s="6">
        <f>SUM(NonNurse[[#This Row],[Qualified Activities Professional Hours]],NonNurse[[#This Row],[Other Activities Professional Hours]])/NonNurse[[#This Row],[MDS Census]]</f>
        <v>0.10227212330587296</v>
      </c>
      <c r="S157" s="6">
        <v>4.9979347826086942</v>
      </c>
      <c r="T157" s="6">
        <v>9.2199999999999971</v>
      </c>
      <c r="U157" s="6">
        <v>0</v>
      </c>
      <c r="V157" s="6">
        <f>SUM(NonNurse[[#This Row],[Occupational Therapist Hours]],NonNurse[[#This Row],[OT Assistant Hours]],NonNurse[[#This Row],[OT Aide Hours]])/NonNurse[[#This Row],[MDS Census]]</f>
        <v>0.17380414562848784</v>
      </c>
      <c r="W157" s="6">
        <v>9.2339130434782639</v>
      </c>
      <c r="X157" s="6">
        <v>5.7607608695652202</v>
      </c>
      <c r="Y157" s="6">
        <v>4.4130434782608692</v>
      </c>
      <c r="Z157" s="6">
        <f>SUM(NonNurse[[#This Row],[Physical Therapist (PT) Hours]],NonNurse[[#This Row],[PT Assistant Hours]],NonNurse[[#This Row],[PT Aide Hours]])/NonNurse[[#This Row],[MDS Census]]</f>
        <v>0.23724554876428389</v>
      </c>
      <c r="AA157" s="6">
        <v>0</v>
      </c>
      <c r="AB157" s="6">
        <v>0</v>
      </c>
      <c r="AC157" s="6">
        <v>0</v>
      </c>
      <c r="AD157" s="6">
        <v>0</v>
      </c>
      <c r="AE157" s="6">
        <v>0</v>
      </c>
      <c r="AF157" s="6">
        <v>0</v>
      </c>
      <c r="AG157" s="6">
        <v>0</v>
      </c>
      <c r="AH157" s="1">
        <v>445238</v>
      </c>
      <c r="AI157">
        <v>4</v>
      </c>
    </row>
    <row r="158" spans="1:35" x14ac:dyDescent="0.25">
      <c r="A158" t="s">
        <v>352</v>
      </c>
      <c r="B158" t="s">
        <v>129</v>
      </c>
      <c r="C158" t="s">
        <v>568</v>
      </c>
      <c r="D158" t="s">
        <v>424</v>
      </c>
      <c r="E158" s="6">
        <v>51.728260869565219</v>
      </c>
      <c r="F158" s="6">
        <v>41.151956521739116</v>
      </c>
      <c r="G158" s="6">
        <v>0.4891304347826087</v>
      </c>
      <c r="H158" s="6">
        <v>0.3641304347826087</v>
      </c>
      <c r="I158" s="6">
        <v>0</v>
      </c>
      <c r="J158" s="6">
        <v>0</v>
      </c>
      <c r="K158" s="6">
        <v>0</v>
      </c>
      <c r="L158" s="6">
        <v>9.3097826086956523</v>
      </c>
      <c r="M158" s="6">
        <v>4.7293478260869559</v>
      </c>
      <c r="N158" s="6">
        <v>0</v>
      </c>
      <c r="O158" s="6">
        <f>SUM(NonNurse[[#This Row],[Qualified Social Work Staff Hours]],NonNurse[[#This Row],[Other Social Work Staff Hours]])/NonNurse[[#This Row],[MDS Census]]</f>
        <v>9.1426770329901222E-2</v>
      </c>
      <c r="P158" s="6">
        <v>8.4305434782608693</v>
      </c>
      <c r="Q158" s="6">
        <v>3.8577173913043477</v>
      </c>
      <c r="R158" s="6">
        <f>SUM(NonNurse[[#This Row],[Qualified Activities Professional Hours]],NonNurse[[#This Row],[Other Activities Professional Hours]])/NonNurse[[#This Row],[MDS Census]]</f>
        <v>0.23755410800588359</v>
      </c>
      <c r="S158" s="6">
        <v>3.9564130434782583</v>
      </c>
      <c r="T158" s="6">
        <v>2.9528260869565219</v>
      </c>
      <c r="U158" s="6">
        <v>0</v>
      </c>
      <c r="V158" s="6">
        <f>SUM(NonNurse[[#This Row],[Occupational Therapist Hours]],NonNurse[[#This Row],[OT Assistant Hours]],NonNurse[[#This Row],[OT Aide Hours]])/NonNurse[[#This Row],[MDS Census]]</f>
        <v>0.133567976465644</v>
      </c>
      <c r="W158" s="6">
        <v>3.7870652173913042</v>
      </c>
      <c r="X158" s="6">
        <v>8.6274999999999995</v>
      </c>
      <c r="Y158" s="6">
        <v>0</v>
      </c>
      <c r="Z158" s="6">
        <f>SUM(NonNurse[[#This Row],[Physical Therapist (PT) Hours]],NonNurse[[#This Row],[PT Assistant Hours]],NonNurse[[#This Row],[PT Aide Hours]])/NonNurse[[#This Row],[MDS Census]]</f>
        <v>0.2399957974364362</v>
      </c>
      <c r="AA158" s="6">
        <v>0</v>
      </c>
      <c r="AB158" s="6">
        <v>0</v>
      </c>
      <c r="AC158" s="6">
        <v>0</v>
      </c>
      <c r="AD158" s="6">
        <v>0</v>
      </c>
      <c r="AE158" s="6">
        <v>0</v>
      </c>
      <c r="AF158" s="6">
        <v>0</v>
      </c>
      <c r="AG158" s="6">
        <v>0</v>
      </c>
      <c r="AH158" s="1">
        <v>445279</v>
      </c>
      <c r="AI158">
        <v>4</v>
      </c>
    </row>
    <row r="159" spans="1:35" x14ac:dyDescent="0.25">
      <c r="A159" t="s">
        <v>352</v>
      </c>
      <c r="B159" t="s">
        <v>124</v>
      </c>
      <c r="C159" t="s">
        <v>566</v>
      </c>
      <c r="D159" t="s">
        <v>380</v>
      </c>
      <c r="E159" s="6">
        <v>50</v>
      </c>
      <c r="F159" s="6">
        <v>5.6521739130434785</v>
      </c>
      <c r="G159" s="6">
        <v>0.56521739130434778</v>
      </c>
      <c r="H159" s="6">
        <v>0</v>
      </c>
      <c r="I159" s="6">
        <v>0.52173913043478259</v>
      </c>
      <c r="J159" s="6">
        <v>0</v>
      </c>
      <c r="K159" s="6">
        <v>0</v>
      </c>
      <c r="L159" s="6">
        <v>0.61413043478260865</v>
      </c>
      <c r="M159" s="6">
        <v>5.6820652173913047</v>
      </c>
      <c r="N159" s="6">
        <v>0</v>
      </c>
      <c r="O159" s="6">
        <f>SUM(NonNurse[[#This Row],[Qualified Social Work Staff Hours]],NonNurse[[#This Row],[Other Social Work Staff Hours]])/NonNurse[[#This Row],[MDS Census]]</f>
        <v>0.1136413043478261</v>
      </c>
      <c r="P159" s="6">
        <v>5.7391304347826084</v>
      </c>
      <c r="Q159" s="6">
        <v>0</v>
      </c>
      <c r="R159" s="6">
        <f>SUM(NonNurse[[#This Row],[Qualified Activities Professional Hours]],NonNurse[[#This Row],[Other Activities Professional Hours]])/NonNurse[[#This Row],[MDS Census]]</f>
        <v>0.11478260869565217</v>
      </c>
      <c r="S159" s="6">
        <v>9.9972826086956523</v>
      </c>
      <c r="T159" s="6">
        <v>0.17119565217391305</v>
      </c>
      <c r="U159" s="6">
        <v>0</v>
      </c>
      <c r="V159" s="6">
        <f>SUM(NonNurse[[#This Row],[Occupational Therapist Hours]],NonNurse[[#This Row],[OT Assistant Hours]],NonNurse[[#This Row],[OT Aide Hours]])/NonNurse[[#This Row],[MDS Census]]</f>
        <v>0.2033695652173913</v>
      </c>
      <c r="W159" s="6">
        <v>1.0108695652173914</v>
      </c>
      <c r="X159" s="6">
        <v>8.8913043478260878</v>
      </c>
      <c r="Y159" s="6">
        <v>0</v>
      </c>
      <c r="Z159" s="6">
        <f>SUM(NonNurse[[#This Row],[Physical Therapist (PT) Hours]],NonNurse[[#This Row],[PT Assistant Hours]],NonNurse[[#This Row],[PT Aide Hours]])/NonNurse[[#This Row],[MDS Census]]</f>
        <v>0.19804347826086957</v>
      </c>
      <c r="AA159" s="6">
        <v>0</v>
      </c>
      <c r="AB159" s="6">
        <v>0</v>
      </c>
      <c r="AC159" s="6">
        <v>0</v>
      </c>
      <c r="AD159" s="6">
        <v>0</v>
      </c>
      <c r="AE159" s="6">
        <v>0.40217391304347827</v>
      </c>
      <c r="AF159" s="6">
        <v>0</v>
      </c>
      <c r="AG159" s="6">
        <v>0</v>
      </c>
      <c r="AH159" s="1">
        <v>445272</v>
      </c>
      <c r="AI159">
        <v>4</v>
      </c>
    </row>
    <row r="160" spans="1:35" x14ac:dyDescent="0.25">
      <c r="A160" t="s">
        <v>352</v>
      </c>
      <c r="B160" t="s">
        <v>237</v>
      </c>
      <c r="C160" t="s">
        <v>514</v>
      </c>
      <c r="D160" t="s">
        <v>381</v>
      </c>
      <c r="E160" s="6">
        <v>42.206521739130437</v>
      </c>
      <c r="F160" s="6">
        <v>4.8858695652173916</v>
      </c>
      <c r="G160" s="6">
        <v>6.5217391304347824E-2</v>
      </c>
      <c r="H160" s="6">
        <v>0.15217391304347827</v>
      </c>
      <c r="I160" s="6">
        <v>1.1630434782608696</v>
      </c>
      <c r="J160" s="6">
        <v>0</v>
      </c>
      <c r="K160" s="6">
        <v>2.7608695652173911</v>
      </c>
      <c r="L160" s="6">
        <v>1.4231521739130433</v>
      </c>
      <c r="M160" s="6">
        <v>4.2136956521739108</v>
      </c>
      <c r="N160" s="6">
        <v>0</v>
      </c>
      <c r="O160" s="6">
        <f>SUM(NonNurse[[#This Row],[Qualified Social Work Staff Hours]],NonNurse[[#This Row],[Other Social Work Staff Hours]])/NonNurse[[#This Row],[MDS Census]]</f>
        <v>9.9835178985320572E-2</v>
      </c>
      <c r="P160" s="6">
        <v>5.9796739130434782</v>
      </c>
      <c r="Q160" s="6">
        <v>0</v>
      </c>
      <c r="R160" s="6">
        <f>SUM(NonNurse[[#This Row],[Qualified Activities Professional Hours]],NonNurse[[#This Row],[Other Activities Professional Hours]])/NonNurse[[#This Row],[MDS Census]]</f>
        <v>0.14167653875869171</v>
      </c>
      <c r="S160" s="6">
        <v>9.8793478260869581</v>
      </c>
      <c r="T160" s="6">
        <v>8.3913043478260868E-2</v>
      </c>
      <c r="U160" s="6">
        <v>0</v>
      </c>
      <c r="V160" s="6">
        <f>SUM(NonNurse[[#This Row],[Occupational Therapist Hours]],NonNurse[[#This Row],[OT Assistant Hours]],NonNurse[[#This Row],[OT Aide Hours]])/NonNurse[[#This Row],[MDS Census]]</f>
        <v>0.23605974761782128</v>
      </c>
      <c r="W160" s="6">
        <v>0.45500000000000007</v>
      </c>
      <c r="X160" s="6">
        <v>5.4954347826086947</v>
      </c>
      <c r="Y160" s="6">
        <v>0</v>
      </c>
      <c r="Z160" s="6">
        <f>SUM(NonNurse[[#This Row],[Physical Therapist (PT) Hours]],NonNurse[[#This Row],[PT Assistant Hours]],NonNurse[[#This Row],[PT Aide Hours]])/NonNurse[[#This Row],[MDS Census]]</f>
        <v>0.14098377543136748</v>
      </c>
      <c r="AA160" s="6">
        <v>0</v>
      </c>
      <c r="AB160" s="6">
        <v>0</v>
      </c>
      <c r="AC160" s="6">
        <v>0</v>
      </c>
      <c r="AD160" s="6">
        <v>0</v>
      </c>
      <c r="AE160" s="6">
        <v>0</v>
      </c>
      <c r="AF160" s="6">
        <v>0</v>
      </c>
      <c r="AG160" s="6">
        <v>9.7826086956521743E-2</v>
      </c>
      <c r="AH160" s="1">
        <v>445457</v>
      </c>
      <c r="AI160">
        <v>4</v>
      </c>
    </row>
    <row r="161" spans="1:35" x14ac:dyDescent="0.25">
      <c r="A161" t="s">
        <v>352</v>
      </c>
      <c r="B161" t="s">
        <v>241</v>
      </c>
      <c r="C161" t="s">
        <v>489</v>
      </c>
      <c r="D161" t="s">
        <v>411</v>
      </c>
      <c r="E161" s="6">
        <v>97.608695652173907</v>
      </c>
      <c r="F161" s="6">
        <v>5.7391304347826084</v>
      </c>
      <c r="G161" s="6">
        <v>0</v>
      </c>
      <c r="H161" s="6">
        <v>0</v>
      </c>
      <c r="I161" s="6">
        <v>0</v>
      </c>
      <c r="J161" s="6">
        <v>0</v>
      </c>
      <c r="K161" s="6">
        <v>0</v>
      </c>
      <c r="L161" s="6">
        <v>3.5283695652173921</v>
      </c>
      <c r="M161" s="6">
        <v>5.0264130434782599</v>
      </c>
      <c r="N161" s="6">
        <v>5.7253260869565219</v>
      </c>
      <c r="O161" s="6">
        <f>SUM(NonNurse[[#This Row],[Qualified Social Work Staff Hours]],NonNurse[[#This Row],[Other Social Work Staff Hours]])/NonNurse[[#This Row],[MDS Census]]</f>
        <v>0.11015144766146993</v>
      </c>
      <c r="P161" s="6">
        <v>9.9192391304347858</v>
      </c>
      <c r="Q161" s="6">
        <v>11.803369565217393</v>
      </c>
      <c r="R161" s="6">
        <f>SUM(NonNurse[[#This Row],[Qualified Activities Professional Hours]],NonNurse[[#This Row],[Other Activities Professional Hours]])/NonNurse[[#This Row],[MDS Census]]</f>
        <v>0.22254788418708246</v>
      </c>
      <c r="S161" s="6">
        <v>5.2748913043478263</v>
      </c>
      <c r="T161" s="6">
        <v>10.794130434782607</v>
      </c>
      <c r="U161" s="6">
        <v>0</v>
      </c>
      <c r="V161" s="6">
        <f>SUM(NonNurse[[#This Row],[Occupational Therapist Hours]],NonNurse[[#This Row],[OT Assistant Hours]],NonNurse[[#This Row],[OT Aide Hours]])/NonNurse[[#This Row],[MDS Census]]</f>
        <v>0.16462694877505568</v>
      </c>
      <c r="W161" s="6">
        <v>2.3776086956521736</v>
      </c>
      <c r="X161" s="6">
        <v>9.7682608695652178</v>
      </c>
      <c r="Y161" s="6">
        <v>0</v>
      </c>
      <c r="Z161" s="6">
        <f>SUM(NonNurse[[#This Row],[Physical Therapist (PT) Hours]],NonNurse[[#This Row],[PT Assistant Hours]],NonNurse[[#This Row],[PT Aide Hours]])/NonNurse[[#This Row],[MDS Census]]</f>
        <v>0.12443429844097997</v>
      </c>
      <c r="AA161" s="6">
        <v>0</v>
      </c>
      <c r="AB161" s="6">
        <v>0</v>
      </c>
      <c r="AC161" s="6">
        <v>0</v>
      </c>
      <c r="AD161" s="6">
        <v>0</v>
      </c>
      <c r="AE161" s="6">
        <v>0</v>
      </c>
      <c r="AF161" s="6">
        <v>0</v>
      </c>
      <c r="AG161" s="6">
        <v>0</v>
      </c>
      <c r="AH161" s="1">
        <v>445461</v>
      </c>
      <c r="AI161">
        <v>4</v>
      </c>
    </row>
    <row r="162" spans="1:35" x14ac:dyDescent="0.25">
      <c r="A162" t="s">
        <v>352</v>
      </c>
      <c r="B162" t="s">
        <v>245</v>
      </c>
      <c r="C162" t="s">
        <v>504</v>
      </c>
      <c r="D162" t="s">
        <v>431</v>
      </c>
      <c r="E162" s="6">
        <v>77</v>
      </c>
      <c r="F162" s="6">
        <v>5.7391304347826084</v>
      </c>
      <c r="G162" s="6">
        <v>0</v>
      </c>
      <c r="H162" s="6">
        <v>0</v>
      </c>
      <c r="I162" s="6">
        <v>0</v>
      </c>
      <c r="J162" s="6">
        <v>0</v>
      </c>
      <c r="K162" s="6">
        <v>0</v>
      </c>
      <c r="L162" s="6">
        <v>3.7785869565217389</v>
      </c>
      <c r="M162" s="6">
        <v>3.25</v>
      </c>
      <c r="N162" s="6">
        <v>3.8205434782608689</v>
      </c>
      <c r="O162" s="6">
        <f>SUM(NonNurse[[#This Row],[Qualified Social Work Staff Hours]],NonNurse[[#This Row],[Other Social Work Staff Hours]])/NonNurse[[#This Row],[MDS Census]]</f>
        <v>9.1825239977413889E-2</v>
      </c>
      <c r="P162" s="6">
        <v>6.9319565217391315</v>
      </c>
      <c r="Q162" s="6">
        <v>6.1839130434782588</v>
      </c>
      <c r="R162" s="6">
        <f>SUM(NonNurse[[#This Row],[Qualified Activities Professional Hours]],NonNurse[[#This Row],[Other Activities Professional Hours]])/NonNurse[[#This Row],[MDS Census]]</f>
        <v>0.17033596837944665</v>
      </c>
      <c r="S162" s="6">
        <v>1.8849999999999998</v>
      </c>
      <c r="T162" s="6">
        <v>8.9817391304347787</v>
      </c>
      <c r="U162" s="6">
        <v>0</v>
      </c>
      <c r="V162" s="6">
        <f>SUM(NonNurse[[#This Row],[Occupational Therapist Hours]],NonNurse[[#This Row],[OT Assistant Hours]],NonNurse[[#This Row],[OT Aide Hours]])/NonNurse[[#This Row],[MDS Census]]</f>
        <v>0.14112648221343868</v>
      </c>
      <c r="W162" s="6">
        <v>3.0520652173913039</v>
      </c>
      <c r="X162" s="6">
        <v>5.0536956521739125</v>
      </c>
      <c r="Y162" s="6">
        <v>0</v>
      </c>
      <c r="Z162" s="6">
        <f>SUM(NonNurse[[#This Row],[Physical Therapist (PT) Hours]],NonNurse[[#This Row],[PT Assistant Hours]],NonNurse[[#This Row],[PT Aide Hours]])/NonNurse[[#This Row],[MDS Census]]</f>
        <v>0.10526962168266515</v>
      </c>
      <c r="AA162" s="6">
        <v>0</v>
      </c>
      <c r="AB162" s="6">
        <v>0</v>
      </c>
      <c r="AC162" s="6">
        <v>0</v>
      </c>
      <c r="AD162" s="6">
        <v>0</v>
      </c>
      <c r="AE162" s="6">
        <v>0</v>
      </c>
      <c r="AF162" s="6">
        <v>0</v>
      </c>
      <c r="AG162" s="6">
        <v>0</v>
      </c>
      <c r="AH162" s="1">
        <v>445465</v>
      </c>
      <c r="AI162">
        <v>4</v>
      </c>
    </row>
    <row r="163" spans="1:35" x14ac:dyDescent="0.25">
      <c r="A163" t="s">
        <v>352</v>
      </c>
      <c r="B163" t="s">
        <v>57</v>
      </c>
      <c r="C163" t="s">
        <v>527</v>
      </c>
      <c r="D163" t="s">
        <v>374</v>
      </c>
      <c r="E163" s="6">
        <v>155.08695652173913</v>
      </c>
      <c r="F163" s="6">
        <v>4.9565217391304346</v>
      </c>
      <c r="G163" s="6">
        <v>1.3043478260869565</v>
      </c>
      <c r="H163" s="6">
        <v>0.52173913043478259</v>
      </c>
      <c r="I163" s="6">
        <v>2.5869565217391304</v>
      </c>
      <c r="J163" s="6">
        <v>0</v>
      </c>
      <c r="K163" s="6">
        <v>1.3043478260869565</v>
      </c>
      <c r="L163" s="6">
        <v>12.12934782608696</v>
      </c>
      <c r="M163" s="6">
        <v>10.086956521739131</v>
      </c>
      <c r="N163" s="6">
        <v>0</v>
      </c>
      <c r="O163" s="6">
        <f>SUM(NonNurse[[#This Row],[Qualified Social Work Staff Hours]],NonNurse[[#This Row],[Other Social Work Staff Hours]])/NonNurse[[#This Row],[MDS Census]]</f>
        <v>6.5040650406504072E-2</v>
      </c>
      <c r="P163" s="6">
        <v>4.6956521739130439</v>
      </c>
      <c r="Q163" s="6">
        <v>9.881956521739129</v>
      </c>
      <c r="R163" s="6">
        <f>SUM(NonNurse[[#This Row],[Qualified Activities Professional Hours]],NonNurse[[#This Row],[Other Activities Professional Hours]])/NonNurse[[#This Row],[MDS Census]]</f>
        <v>9.3996355480796184E-2</v>
      </c>
      <c r="S163" s="6">
        <v>9.9796739130434808</v>
      </c>
      <c r="T163" s="6">
        <v>19.135869565217398</v>
      </c>
      <c r="U163" s="6">
        <v>0</v>
      </c>
      <c r="V163" s="6">
        <f>SUM(NonNurse[[#This Row],[Occupational Therapist Hours]],NonNurse[[#This Row],[OT Assistant Hours]],NonNurse[[#This Row],[OT Aide Hours]])/NonNurse[[#This Row],[MDS Census]]</f>
        <v>0.1877368937482479</v>
      </c>
      <c r="W163" s="6">
        <v>6.9565217391304349E-2</v>
      </c>
      <c r="X163" s="6">
        <v>20.745326086956517</v>
      </c>
      <c r="Y163" s="6">
        <v>0</v>
      </c>
      <c r="Z163" s="6">
        <f>SUM(NonNurse[[#This Row],[Physical Therapist (PT) Hours]],NonNurse[[#This Row],[PT Assistant Hours]],NonNurse[[#This Row],[PT Aide Hours]])/NonNurse[[#This Row],[MDS Census]]</f>
        <v>0.13421432576394726</v>
      </c>
      <c r="AA163" s="6">
        <v>0.52173913043478259</v>
      </c>
      <c r="AB163" s="6">
        <v>0</v>
      </c>
      <c r="AC163" s="6">
        <v>0</v>
      </c>
      <c r="AD163" s="6">
        <v>0</v>
      </c>
      <c r="AE163" s="6">
        <v>0</v>
      </c>
      <c r="AF163" s="6">
        <v>0</v>
      </c>
      <c r="AG163" s="6">
        <v>0</v>
      </c>
      <c r="AH163" s="1">
        <v>445150</v>
      </c>
      <c r="AI163">
        <v>4</v>
      </c>
    </row>
    <row r="164" spans="1:35" x14ac:dyDescent="0.25">
      <c r="A164" t="s">
        <v>352</v>
      </c>
      <c r="B164" t="s">
        <v>191</v>
      </c>
      <c r="C164" t="s">
        <v>480</v>
      </c>
      <c r="D164" t="s">
        <v>367</v>
      </c>
      <c r="E164" s="6">
        <v>110.65217391304348</v>
      </c>
      <c r="F164" s="6">
        <v>5.3804347826086953</v>
      </c>
      <c r="G164" s="6">
        <v>0</v>
      </c>
      <c r="H164" s="6">
        <v>0</v>
      </c>
      <c r="I164" s="6">
        <v>6.4239130434782608</v>
      </c>
      <c r="J164" s="6">
        <v>0</v>
      </c>
      <c r="K164" s="6">
        <v>0</v>
      </c>
      <c r="L164" s="6">
        <v>9.2735869565217399</v>
      </c>
      <c r="M164" s="6">
        <v>9.1058695652173913</v>
      </c>
      <c r="N164" s="6">
        <v>0</v>
      </c>
      <c r="O164" s="6">
        <f>SUM(NonNurse[[#This Row],[Qualified Social Work Staff Hours]],NonNurse[[#This Row],[Other Social Work Staff Hours]])/NonNurse[[#This Row],[MDS Census]]</f>
        <v>8.2292730844793716E-2</v>
      </c>
      <c r="P164" s="6">
        <v>0</v>
      </c>
      <c r="Q164" s="6">
        <v>10.728695652173913</v>
      </c>
      <c r="R164" s="6">
        <f>SUM(NonNurse[[#This Row],[Qualified Activities Professional Hours]],NonNurse[[#This Row],[Other Activities Professional Hours]])/NonNurse[[#This Row],[MDS Census]]</f>
        <v>9.6958742632612963E-2</v>
      </c>
      <c r="S164" s="6">
        <v>5.2584782608695635</v>
      </c>
      <c r="T164" s="6">
        <v>10.064021739130434</v>
      </c>
      <c r="U164" s="6">
        <v>0</v>
      </c>
      <c r="V164" s="6">
        <f>SUM(NonNurse[[#This Row],[Occupational Therapist Hours]],NonNurse[[#This Row],[OT Assistant Hours]],NonNurse[[#This Row],[OT Aide Hours]])/NonNurse[[#This Row],[MDS Census]]</f>
        <v>0.13847445972495087</v>
      </c>
      <c r="W164" s="6">
        <v>5.5790217391304342</v>
      </c>
      <c r="X164" s="6">
        <v>14.00054347826087</v>
      </c>
      <c r="Y164" s="6">
        <v>0</v>
      </c>
      <c r="Z164" s="6">
        <f>SUM(NonNurse[[#This Row],[Physical Therapist (PT) Hours]],NonNurse[[#This Row],[PT Assistant Hours]],NonNurse[[#This Row],[PT Aide Hours]])/NonNurse[[#This Row],[MDS Census]]</f>
        <v>0.17694695481335954</v>
      </c>
      <c r="AA164" s="6">
        <v>0</v>
      </c>
      <c r="AB164" s="6">
        <v>0</v>
      </c>
      <c r="AC164" s="6">
        <v>0</v>
      </c>
      <c r="AD164" s="6">
        <v>0</v>
      </c>
      <c r="AE164" s="6">
        <v>0</v>
      </c>
      <c r="AF164" s="6">
        <v>0</v>
      </c>
      <c r="AG164" s="6">
        <v>0</v>
      </c>
      <c r="AH164" s="1">
        <v>445391</v>
      </c>
      <c r="AI164">
        <v>4</v>
      </c>
    </row>
    <row r="165" spans="1:35" x14ac:dyDescent="0.25">
      <c r="A165" t="s">
        <v>352</v>
      </c>
      <c r="B165" t="s">
        <v>203</v>
      </c>
      <c r="C165" t="s">
        <v>461</v>
      </c>
      <c r="D165" t="s">
        <v>369</v>
      </c>
      <c r="E165" s="6">
        <v>121.57608695652173</v>
      </c>
      <c r="F165" s="6">
        <v>5.4782608695652177</v>
      </c>
      <c r="G165" s="6">
        <v>0</v>
      </c>
      <c r="H165" s="6">
        <v>0</v>
      </c>
      <c r="I165" s="6">
        <v>7.3260869565217392</v>
      </c>
      <c r="J165" s="6">
        <v>0</v>
      </c>
      <c r="K165" s="6">
        <v>0</v>
      </c>
      <c r="L165" s="6">
        <v>7.8813043478260862</v>
      </c>
      <c r="M165" s="6">
        <v>6.8777173913043477</v>
      </c>
      <c r="N165" s="6">
        <v>0</v>
      </c>
      <c r="O165" s="6">
        <f>SUM(NonNurse[[#This Row],[Qualified Social Work Staff Hours]],NonNurse[[#This Row],[Other Social Work Staff Hours]])/NonNurse[[#This Row],[MDS Census]]</f>
        <v>5.6571300849351809E-2</v>
      </c>
      <c r="P165" s="6">
        <v>5.3505434782608692</v>
      </c>
      <c r="Q165" s="6">
        <v>3.2010869565217392</v>
      </c>
      <c r="R165" s="6">
        <f>SUM(NonNurse[[#This Row],[Qualified Activities Professional Hours]],NonNurse[[#This Row],[Other Activities Professional Hours]])/NonNurse[[#This Row],[MDS Census]]</f>
        <v>7.0339740724184183E-2</v>
      </c>
      <c r="S165" s="6">
        <v>4.3691304347826083</v>
      </c>
      <c r="T165" s="6">
        <v>8.7517391304347836</v>
      </c>
      <c r="U165" s="6">
        <v>0</v>
      </c>
      <c r="V165" s="6">
        <f>SUM(NonNurse[[#This Row],[Occupational Therapist Hours]],NonNurse[[#This Row],[OT Assistant Hours]],NonNurse[[#This Row],[OT Aide Hours]])/NonNurse[[#This Row],[MDS Census]]</f>
        <v>0.1079231113097899</v>
      </c>
      <c r="W165" s="6">
        <v>10.378152173913039</v>
      </c>
      <c r="X165" s="6">
        <v>8.2500000000000018</v>
      </c>
      <c r="Y165" s="6">
        <v>0</v>
      </c>
      <c r="Z165" s="6">
        <f>SUM(NonNurse[[#This Row],[Physical Therapist (PT) Hours]],NonNurse[[#This Row],[PT Assistant Hours]],NonNurse[[#This Row],[PT Aide Hours]])/NonNurse[[#This Row],[MDS Census]]</f>
        <v>0.15322217255252568</v>
      </c>
      <c r="AA165" s="6">
        <v>0</v>
      </c>
      <c r="AB165" s="6">
        <v>0</v>
      </c>
      <c r="AC165" s="6">
        <v>0</v>
      </c>
      <c r="AD165" s="6">
        <v>0</v>
      </c>
      <c r="AE165" s="6">
        <v>0</v>
      </c>
      <c r="AF165" s="6">
        <v>0</v>
      </c>
      <c r="AG165" s="6">
        <v>0</v>
      </c>
      <c r="AH165" s="1">
        <v>445412</v>
      </c>
      <c r="AI165">
        <v>4</v>
      </c>
    </row>
    <row r="166" spans="1:35" x14ac:dyDescent="0.25">
      <c r="A166" t="s">
        <v>352</v>
      </c>
      <c r="B166" t="s">
        <v>267</v>
      </c>
      <c r="C166" t="s">
        <v>523</v>
      </c>
      <c r="D166" t="s">
        <v>423</v>
      </c>
      <c r="E166" s="6">
        <v>142.05434782608697</v>
      </c>
      <c r="F166" s="6">
        <v>4.7826086956521738</v>
      </c>
      <c r="G166" s="6">
        <v>0.39130434782608697</v>
      </c>
      <c r="H166" s="6">
        <v>0.40217391304347827</v>
      </c>
      <c r="I166" s="6">
        <v>5.0978260869565215</v>
      </c>
      <c r="J166" s="6">
        <v>0</v>
      </c>
      <c r="K166" s="6">
        <v>0</v>
      </c>
      <c r="L166" s="6">
        <v>4.995869565217391</v>
      </c>
      <c r="M166" s="6">
        <v>0</v>
      </c>
      <c r="N166" s="6">
        <v>10.601195652173912</v>
      </c>
      <c r="O166" s="6">
        <f>SUM(NonNurse[[#This Row],[Qualified Social Work Staff Hours]],NonNurse[[#This Row],[Other Social Work Staff Hours]])/NonNurse[[#This Row],[MDS Census]]</f>
        <v>7.4627745045527577E-2</v>
      </c>
      <c r="P166" s="6">
        <v>0</v>
      </c>
      <c r="Q166" s="6">
        <v>22.081521739130437</v>
      </c>
      <c r="R166" s="6">
        <f>SUM(NonNurse[[#This Row],[Qualified Activities Professional Hours]],NonNurse[[#This Row],[Other Activities Professional Hours]])/NonNurse[[#This Row],[MDS Census]]</f>
        <v>0.15544418088606626</v>
      </c>
      <c r="S166" s="6">
        <v>3.4197826086956526</v>
      </c>
      <c r="T166" s="6">
        <v>8.5423913043478255</v>
      </c>
      <c r="U166" s="6">
        <v>0</v>
      </c>
      <c r="V166" s="6">
        <f>SUM(NonNurse[[#This Row],[Occupational Therapist Hours]],NonNurse[[#This Row],[OT Assistant Hours]],NonNurse[[#This Row],[OT Aide Hours]])/NonNurse[[#This Row],[MDS Census]]</f>
        <v>8.4208432167725153E-2</v>
      </c>
      <c r="W166" s="6">
        <v>4.5202173913043486</v>
      </c>
      <c r="X166" s="6">
        <v>11.661086956521739</v>
      </c>
      <c r="Y166" s="6">
        <v>0</v>
      </c>
      <c r="Z166" s="6">
        <f>SUM(NonNurse[[#This Row],[Physical Therapist (PT) Hours]],NonNurse[[#This Row],[PT Assistant Hours]],NonNurse[[#This Row],[PT Aide Hours]])/NonNurse[[#This Row],[MDS Census]]</f>
        <v>0.11390925089907415</v>
      </c>
      <c r="AA166" s="6">
        <v>0</v>
      </c>
      <c r="AB166" s="6">
        <v>0</v>
      </c>
      <c r="AC166" s="6">
        <v>0</v>
      </c>
      <c r="AD166" s="6">
        <v>0</v>
      </c>
      <c r="AE166" s="6">
        <v>0</v>
      </c>
      <c r="AF166" s="6">
        <v>0</v>
      </c>
      <c r="AG166" s="6">
        <v>0</v>
      </c>
      <c r="AH166" s="1">
        <v>445491</v>
      </c>
      <c r="AI166">
        <v>4</v>
      </c>
    </row>
    <row r="167" spans="1:35" x14ac:dyDescent="0.25">
      <c r="A167" t="s">
        <v>352</v>
      </c>
      <c r="B167" t="s">
        <v>139</v>
      </c>
      <c r="C167" t="s">
        <v>456</v>
      </c>
      <c r="D167" t="s">
        <v>374</v>
      </c>
      <c r="E167" s="6">
        <v>130.43478260869566</v>
      </c>
      <c r="F167" s="6">
        <v>0</v>
      </c>
      <c r="G167" s="6">
        <v>0.34239130434782611</v>
      </c>
      <c r="H167" s="6">
        <v>0.71195652173913049</v>
      </c>
      <c r="I167" s="6">
        <v>5.0652173913043477</v>
      </c>
      <c r="J167" s="6">
        <v>0</v>
      </c>
      <c r="K167" s="6">
        <v>0</v>
      </c>
      <c r="L167" s="6">
        <v>13.097391304347827</v>
      </c>
      <c r="M167" s="6">
        <v>14.57652173913044</v>
      </c>
      <c r="N167" s="6">
        <v>0</v>
      </c>
      <c r="O167" s="6">
        <f>SUM(NonNurse[[#This Row],[Qualified Social Work Staff Hours]],NonNurse[[#This Row],[Other Social Work Staff Hours]])/NonNurse[[#This Row],[MDS Census]]</f>
        <v>0.11175333333333337</v>
      </c>
      <c r="P167" s="6">
        <v>4.6547826086956521</v>
      </c>
      <c r="Q167" s="6">
        <v>19.703152173913043</v>
      </c>
      <c r="R167" s="6">
        <f>SUM(NonNurse[[#This Row],[Qualified Activities Professional Hours]],NonNurse[[#This Row],[Other Activities Professional Hours]])/NonNurse[[#This Row],[MDS Census]]</f>
        <v>0.18674416666666666</v>
      </c>
      <c r="S167" s="6">
        <v>23.136739130434783</v>
      </c>
      <c r="T167" s="6">
        <v>9.1464130434782582</v>
      </c>
      <c r="U167" s="6">
        <v>0</v>
      </c>
      <c r="V167" s="6">
        <f>SUM(NonNurse[[#This Row],[Occupational Therapist Hours]],NonNurse[[#This Row],[OT Assistant Hours]],NonNurse[[#This Row],[OT Aide Hours]])/NonNurse[[#This Row],[MDS Census]]</f>
        <v>0.24750416666666661</v>
      </c>
      <c r="W167" s="6">
        <v>7.7445652173913047</v>
      </c>
      <c r="X167" s="6">
        <v>23.313043478260866</v>
      </c>
      <c r="Y167" s="6">
        <v>0</v>
      </c>
      <c r="Z167" s="6">
        <f>SUM(NonNurse[[#This Row],[Physical Therapist (PT) Hours]],NonNurse[[#This Row],[PT Assistant Hours]],NonNurse[[#This Row],[PT Aide Hours]])/NonNurse[[#This Row],[MDS Census]]</f>
        <v>0.23810833333333331</v>
      </c>
      <c r="AA167" s="6">
        <v>0</v>
      </c>
      <c r="AB167" s="6">
        <v>0</v>
      </c>
      <c r="AC167" s="6">
        <v>0</v>
      </c>
      <c r="AD167" s="6">
        <v>0</v>
      </c>
      <c r="AE167" s="6">
        <v>0</v>
      </c>
      <c r="AF167" s="6">
        <v>0</v>
      </c>
      <c r="AG167" s="6">
        <v>0</v>
      </c>
      <c r="AH167" s="1">
        <v>445293</v>
      </c>
      <c r="AI167">
        <v>4</v>
      </c>
    </row>
    <row r="168" spans="1:35" x14ac:dyDescent="0.25">
      <c r="A168" t="s">
        <v>352</v>
      </c>
      <c r="B168" t="s">
        <v>51</v>
      </c>
      <c r="C168" t="s">
        <v>527</v>
      </c>
      <c r="D168" t="s">
        <v>374</v>
      </c>
      <c r="E168" s="6">
        <v>156.58695652173913</v>
      </c>
      <c r="F168" s="6">
        <v>5.7445652173913047</v>
      </c>
      <c r="G168" s="6">
        <v>0.23369565217391305</v>
      </c>
      <c r="H168" s="6">
        <v>0</v>
      </c>
      <c r="I168" s="6">
        <v>0</v>
      </c>
      <c r="J168" s="6">
        <v>0</v>
      </c>
      <c r="K168" s="6">
        <v>0</v>
      </c>
      <c r="L168" s="6">
        <v>19.154999999999998</v>
      </c>
      <c r="M168" s="6">
        <v>4.6756521739130434</v>
      </c>
      <c r="N168" s="6">
        <v>4.0404347826086955</v>
      </c>
      <c r="O168" s="6">
        <f>SUM(NonNurse[[#This Row],[Qualified Social Work Staff Hours]],NonNurse[[#This Row],[Other Social Work Staff Hours]])/NonNurse[[#This Row],[MDS Census]]</f>
        <v>5.5662918228515899E-2</v>
      </c>
      <c r="P168" s="6">
        <v>4.6875000000000009</v>
      </c>
      <c r="Q168" s="6">
        <v>14.138043478260878</v>
      </c>
      <c r="R168" s="6">
        <f>SUM(NonNurse[[#This Row],[Qualified Activities Professional Hours]],NonNurse[[#This Row],[Other Activities Professional Hours]])/NonNurse[[#This Row],[MDS Census]]</f>
        <v>0.12022421213383319</v>
      </c>
      <c r="S168" s="6">
        <v>7.4352173913043487</v>
      </c>
      <c r="T168" s="6">
        <v>27.674999999999994</v>
      </c>
      <c r="U168" s="6">
        <v>0</v>
      </c>
      <c r="V168" s="6">
        <f>SUM(NonNurse[[#This Row],[Occupational Therapist Hours]],NonNurse[[#This Row],[OT Assistant Hours]],NonNurse[[#This Row],[OT Aide Hours]])/NonNurse[[#This Row],[MDS Census]]</f>
        <v>0.22422185200610856</v>
      </c>
      <c r="W168" s="6">
        <v>7.8428260869565234</v>
      </c>
      <c r="X168" s="6">
        <v>23.692173913043476</v>
      </c>
      <c r="Y168" s="6">
        <v>0</v>
      </c>
      <c r="Z168" s="6">
        <f>SUM(NonNurse[[#This Row],[Physical Therapist (PT) Hours]],NonNurse[[#This Row],[PT Assistant Hours]],NonNurse[[#This Row],[PT Aide Hours]])/NonNurse[[#This Row],[MDS Census]]</f>
        <v>0.20138969873663751</v>
      </c>
      <c r="AA168" s="6">
        <v>0</v>
      </c>
      <c r="AB168" s="6">
        <v>0</v>
      </c>
      <c r="AC168" s="6">
        <v>0</v>
      </c>
      <c r="AD168" s="6">
        <v>0</v>
      </c>
      <c r="AE168" s="6">
        <v>9.3369565217391308</v>
      </c>
      <c r="AF168" s="6">
        <v>0</v>
      </c>
      <c r="AG168" s="6">
        <v>0</v>
      </c>
      <c r="AH168" s="1">
        <v>445139</v>
      </c>
      <c r="AI168">
        <v>4</v>
      </c>
    </row>
    <row r="169" spans="1:35" x14ac:dyDescent="0.25">
      <c r="A169" t="s">
        <v>352</v>
      </c>
      <c r="B169" t="s">
        <v>210</v>
      </c>
      <c r="C169" t="s">
        <v>593</v>
      </c>
      <c r="D169" t="s">
        <v>374</v>
      </c>
      <c r="E169" s="6">
        <v>71.836956521739125</v>
      </c>
      <c r="F169" s="6">
        <v>1.826086956521739</v>
      </c>
      <c r="G169" s="6">
        <v>0.18478260869565216</v>
      </c>
      <c r="H169" s="6">
        <v>0.58423913043478259</v>
      </c>
      <c r="I169" s="6">
        <v>1.0434782608695652</v>
      </c>
      <c r="J169" s="6">
        <v>0</v>
      </c>
      <c r="K169" s="6">
        <v>0</v>
      </c>
      <c r="L169" s="6">
        <v>5.6589130434782611</v>
      </c>
      <c r="M169" s="6">
        <v>5.6521739130434785</v>
      </c>
      <c r="N169" s="6">
        <v>13.825978260869567</v>
      </c>
      <c r="O169" s="6">
        <f>SUM(NonNurse[[#This Row],[Qualified Social Work Staff Hours]],NonNurse[[#This Row],[Other Social Work Staff Hours]])/NonNurse[[#This Row],[MDS Census]]</f>
        <v>0.27114389468906042</v>
      </c>
      <c r="P169" s="6">
        <v>0</v>
      </c>
      <c r="Q169" s="6">
        <v>0</v>
      </c>
      <c r="R169" s="6">
        <f>SUM(NonNurse[[#This Row],[Qualified Activities Professional Hours]],NonNurse[[#This Row],[Other Activities Professional Hours]])/NonNurse[[#This Row],[MDS Census]]</f>
        <v>0</v>
      </c>
      <c r="S169" s="6">
        <v>5.2024999999999997</v>
      </c>
      <c r="T169" s="6">
        <v>6.2533695652173922</v>
      </c>
      <c r="U169" s="6">
        <v>0</v>
      </c>
      <c r="V169" s="6">
        <f>SUM(NonNurse[[#This Row],[Occupational Therapist Hours]],NonNurse[[#This Row],[OT Assistant Hours]],NonNurse[[#This Row],[OT Aide Hours]])/NonNurse[[#This Row],[MDS Census]]</f>
        <v>0.15947041912543503</v>
      </c>
      <c r="W169" s="6">
        <v>5.079782608695651</v>
      </c>
      <c r="X169" s="6">
        <v>7.3126086956521741</v>
      </c>
      <c r="Y169" s="6">
        <v>0</v>
      </c>
      <c r="Z169" s="6">
        <f>SUM(NonNurse[[#This Row],[Physical Therapist (PT) Hours]],NonNurse[[#This Row],[PT Assistant Hours]],NonNurse[[#This Row],[PT Aide Hours]])/NonNurse[[#This Row],[MDS Census]]</f>
        <v>0.17250718716901195</v>
      </c>
      <c r="AA169" s="6">
        <v>0</v>
      </c>
      <c r="AB169" s="6">
        <v>0</v>
      </c>
      <c r="AC169" s="6">
        <v>0</v>
      </c>
      <c r="AD169" s="6">
        <v>0</v>
      </c>
      <c r="AE169" s="6">
        <v>0</v>
      </c>
      <c r="AF169" s="6">
        <v>0</v>
      </c>
      <c r="AG169" s="6">
        <v>0</v>
      </c>
      <c r="AH169" s="1">
        <v>445425</v>
      </c>
      <c r="AI169">
        <v>4</v>
      </c>
    </row>
    <row r="170" spans="1:35" x14ac:dyDescent="0.25">
      <c r="A170" t="s">
        <v>352</v>
      </c>
      <c r="B170" t="s">
        <v>228</v>
      </c>
      <c r="C170" t="s">
        <v>461</v>
      </c>
      <c r="D170" t="s">
        <v>369</v>
      </c>
      <c r="E170" s="6">
        <v>42.836956521739133</v>
      </c>
      <c r="F170" s="6">
        <v>5.7826086956521738</v>
      </c>
      <c r="G170" s="6">
        <v>4.3478260869565216E-2</v>
      </c>
      <c r="H170" s="6">
        <v>0.3858695652173913</v>
      </c>
      <c r="I170" s="6">
        <v>0.4891304347826087</v>
      </c>
      <c r="J170" s="6">
        <v>0</v>
      </c>
      <c r="K170" s="6">
        <v>0.60869565217391308</v>
      </c>
      <c r="L170" s="6">
        <v>2.1221739130434787</v>
      </c>
      <c r="M170" s="6">
        <v>4.6440217391304346</v>
      </c>
      <c r="N170" s="6">
        <v>0</v>
      </c>
      <c r="O170" s="6">
        <f>SUM(NonNurse[[#This Row],[Qualified Social Work Staff Hours]],NonNurse[[#This Row],[Other Social Work Staff Hours]])/NonNurse[[#This Row],[MDS Census]]</f>
        <v>0.1084115706673433</v>
      </c>
      <c r="P170" s="6">
        <v>0</v>
      </c>
      <c r="Q170" s="6">
        <v>4.8940217391304346</v>
      </c>
      <c r="R170" s="6">
        <f>SUM(NonNurse[[#This Row],[Qualified Activities Professional Hours]],NonNurse[[#This Row],[Other Activities Professional Hours]])/NonNurse[[#This Row],[MDS Census]]</f>
        <v>0.11424765287997969</v>
      </c>
      <c r="S170" s="6">
        <v>2.8668478260869565</v>
      </c>
      <c r="T170" s="6">
        <v>0.64619565217391295</v>
      </c>
      <c r="U170" s="6">
        <v>0</v>
      </c>
      <c r="V170" s="6">
        <f>SUM(NonNurse[[#This Row],[Occupational Therapist Hours]],NonNurse[[#This Row],[OT Assistant Hours]],NonNurse[[#This Row],[OT Aide Hours]])/NonNurse[[#This Row],[MDS Census]]</f>
        <v>8.2009642222786089E-2</v>
      </c>
      <c r="W170" s="6">
        <v>0.37195652173913041</v>
      </c>
      <c r="X170" s="6">
        <v>4.9942391304347833</v>
      </c>
      <c r="Y170" s="6">
        <v>0</v>
      </c>
      <c r="Z170" s="6">
        <f>SUM(NonNurse[[#This Row],[Physical Therapist (PT) Hours]],NonNurse[[#This Row],[PT Assistant Hours]],NonNurse[[#This Row],[PT Aide Hours]])/NonNurse[[#This Row],[MDS Census]]</f>
        <v>0.12527023598071554</v>
      </c>
      <c r="AA170" s="6">
        <v>0.2608695652173913</v>
      </c>
      <c r="AB170" s="6">
        <v>0</v>
      </c>
      <c r="AC170" s="6">
        <v>0.17391304347826086</v>
      </c>
      <c r="AD170" s="6">
        <v>0</v>
      </c>
      <c r="AE170" s="6">
        <v>0</v>
      </c>
      <c r="AF170" s="6">
        <v>0</v>
      </c>
      <c r="AG170" s="6">
        <v>0.11956521739130435</v>
      </c>
      <c r="AH170" s="1">
        <v>445447</v>
      </c>
      <c r="AI170">
        <v>4</v>
      </c>
    </row>
    <row r="171" spans="1:35" x14ac:dyDescent="0.25">
      <c r="A171" t="s">
        <v>352</v>
      </c>
      <c r="B171" t="s">
        <v>86</v>
      </c>
      <c r="C171" t="s">
        <v>556</v>
      </c>
      <c r="D171" t="s">
        <v>386</v>
      </c>
      <c r="E171" s="6">
        <v>73.739130434782609</v>
      </c>
      <c r="F171" s="6">
        <v>5.7391304347826084</v>
      </c>
      <c r="G171" s="6">
        <v>0.32608695652173914</v>
      </c>
      <c r="H171" s="6">
        <v>0.44565217391304346</v>
      </c>
      <c r="I171" s="6">
        <v>0</v>
      </c>
      <c r="J171" s="6">
        <v>0</v>
      </c>
      <c r="K171" s="6">
        <v>0</v>
      </c>
      <c r="L171" s="6">
        <v>2.2042391304347828</v>
      </c>
      <c r="M171" s="6">
        <v>5.0034782608695636</v>
      </c>
      <c r="N171" s="6">
        <v>4.2632608695652161</v>
      </c>
      <c r="O171" s="6">
        <f>SUM(NonNurse[[#This Row],[Qualified Social Work Staff Hours]],NonNurse[[#This Row],[Other Social Work Staff Hours]])/NonNurse[[#This Row],[MDS Census]]</f>
        <v>0.12566922169811315</v>
      </c>
      <c r="P171" s="6">
        <v>5.3036956521739134</v>
      </c>
      <c r="Q171" s="6">
        <v>5.4216304347826094</v>
      </c>
      <c r="R171" s="6">
        <f>SUM(NonNurse[[#This Row],[Qualified Activities Professional Hours]],NonNurse[[#This Row],[Other Activities Professional Hours]])/NonNurse[[#This Row],[MDS Census]]</f>
        <v>0.14544958726415097</v>
      </c>
      <c r="S171" s="6">
        <v>3.5869565217391304</v>
      </c>
      <c r="T171" s="6">
        <v>5.0554347826086961</v>
      </c>
      <c r="U171" s="6">
        <v>0</v>
      </c>
      <c r="V171" s="6">
        <f>SUM(NonNurse[[#This Row],[Occupational Therapist Hours]],NonNurse[[#This Row],[OT Assistant Hours]],NonNurse[[#This Row],[OT Aide Hours]])/NonNurse[[#This Row],[MDS Census]]</f>
        <v>0.11720224056603774</v>
      </c>
      <c r="W171" s="6">
        <v>3.9171739130434782</v>
      </c>
      <c r="X171" s="6">
        <v>12.555760869565214</v>
      </c>
      <c r="Y171" s="6">
        <v>0</v>
      </c>
      <c r="Z171" s="6">
        <f>SUM(NonNurse[[#This Row],[Physical Therapist (PT) Hours]],NonNurse[[#This Row],[PT Assistant Hours]],NonNurse[[#This Row],[PT Aide Hours]])/NonNurse[[#This Row],[MDS Census]]</f>
        <v>0.22339475235849052</v>
      </c>
      <c r="AA171" s="6">
        <v>0</v>
      </c>
      <c r="AB171" s="6">
        <v>0</v>
      </c>
      <c r="AC171" s="6">
        <v>0</v>
      </c>
      <c r="AD171" s="6">
        <v>0</v>
      </c>
      <c r="AE171" s="6">
        <v>0</v>
      </c>
      <c r="AF171" s="6">
        <v>0</v>
      </c>
      <c r="AG171" s="6">
        <v>0</v>
      </c>
      <c r="AH171" s="1">
        <v>445214</v>
      </c>
      <c r="AI171">
        <v>4</v>
      </c>
    </row>
    <row r="172" spans="1:35" x14ac:dyDescent="0.25">
      <c r="A172" t="s">
        <v>352</v>
      </c>
      <c r="B172" t="s">
        <v>181</v>
      </c>
      <c r="C172" t="s">
        <v>494</v>
      </c>
      <c r="D172" t="s">
        <v>431</v>
      </c>
      <c r="E172" s="6">
        <v>43.206521739130437</v>
      </c>
      <c r="F172" s="6">
        <v>5.7391304347826084</v>
      </c>
      <c r="G172" s="6">
        <v>0</v>
      </c>
      <c r="H172" s="6">
        <v>0</v>
      </c>
      <c r="I172" s="6">
        <v>0</v>
      </c>
      <c r="J172" s="6">
        <v>0</v>
      </c>
      <c r="K172" s="6">
        <v>0</v>
      </c>
      <c r="L172" s="6">
        <v>0.43826086956521737</v>
      </c>
      <c r="M172" s="6">
        <v>5.0641304347826077</v>
      </c>
      <c r="N172" s="6">
        <v>0</v>
      </c>
      <c r="O172" s="6">
        <f>SUM(NonNurse[[#This Row],[Qualified Social Work Staff Hours]],NonNurse[[#This Row],[Other Social Work Staff Hours]])/NonNurse[[#This Row],[MDS Census]]</f>
        <v>0.11720754716981129</v>
      </c>
      <c r="P172" s="6">
        <v>5.2495652173913046</v>
      </c>
      <c r="Q172" s="6">
        <v>0</v>
      </c>
      <c r="R172" s="6">
        <f>SUM(NonNurse[[#This Row],[Qualified Activities Professional Hours]],NonNurse[[#This Row],[Other Activities Professional Hours]])/NonNurse[[#This Row],[MDS Census]]</f>
        <v>0.12149937106918239</v>
      </c>
      <c r="S172" s="6">
        <v>0.99293478260869594</v>
      </c>
      <c r="T172" s="6">
        <v>6.1400000000000015</v>
      </c>
      <c r="U172" s="6">
        <v>0</v>
      </c>
      <c r="V172" s="6">
        <f>SUM(NonNurse[[#This Row],[Occupational Therapist Hours]],NonNurse[[#This Row],[OT Assistant Hours]],NonNurse[[#This Row],[OT Aide Hours]])/NonNurse[[#This Row],[MDS Census]]</f>
        <v>0.16508930817610065</v>
      </c>
      <c r="W172" s="6">
        <v>0.97326086956521751</v>
      </c>
      <c r="X172" s="6">
        <v>4.9344565217391292</v>
      </c>
      <c r="Y172" s="6">
        <v>0</v>
      </c>
      <c r="Z172" s="6">
        <f>SUM(NonNurse[[#This Row],[Physical Therapist (PT) Hours]],NonNurse[[#This Row],[PT Assistant Hours]],NonNurse[[#This Row],[PT Aide Hours]])/NonNurse[[#This Row],[MDS Census]]</f>
        <v>0.13673207547169808</v>
      </c>
      <c r="AA172" s="6">
        <v>0</v>
      </c>
      <c r="AB172" s="6">
        <v>0</v>
      </c>
      <c r="AC172" s="6">
        <v>0</v>
      </c>
      <c r="AD172" s="6">
        <v>0</v>
      </c>
      <c r="AE172" s="6">
        <v>0</v>
      </c>
      <c r="AF172" s="6">
        <v>0</v>
      </c>
      <c r="AG172" s="6">
        <v>0</v>
      </c>
      <c r="AH172" s="1">
        <v>445374</v>
      </c>
      <c r="AI172">
        <v>4</v>
      </c>
    </row>
    <row r="173" spans="1:35" x14ac:dyDescent="0.25">
      <c r="A173" t="s">
        <v>352</v>
      </c>
      <c r="B173" t="s">
        <v>283</v>
      </c>
      <c r="C173" t="s">
        <v>468</v>
      </c>
      <c r="D173" t="s">
        <v>423</v>
      </c>
      <c r="E173" s="6">
        <v>117.1195652173913</v>
      </c>
      <c r="F173" s="6">
        <v>5.1304347826086953</v>
      </c>
      <c r="G173" s="6">
        <v>0</v>
      </c>
      <c r="H173" s="6">
        <v>0</v>
      </c>
      <c r="I173" s="6">
        <v>9.7391304347826093</v>
      </c>
      <c r="J173" s="6">
        <v>0</v>
      </c>
      <c r="K173" s="6">
        <v>0</v>
      </c>
      <c r="L173" s="6">
        <v>14.371195652173917</v>
      </c>
      <c r="M173" s="6">
        <v>0</v>
      </c>
      <c r="N173" s="6">
        <v>9.5554347826086961</v>
      </c>
      <c r="O173" s="6">
        <f>SUM(NonNurse[[#This Row],[Qualified Social Work Staff Hours]],NonNurse[[#This Row],[Other Social Work Staff Hours]])/NonNurse[[#This Row],[MDS Census]]</f>
        <v>8.1587006960556846E-2</v>
      </c>
      <c r="P173" s="6">
        <v>4.8913043478260869</v>
      </c>
      <c r="Q173" s="6">
        <v>8.0304347826086957</v>
      </c>
      <c r="R173" s="6">
        <f>SUM(NonNurse[[#This Row],[Qualified Activities Professional Hours]],NonNurse[[#This Row],[Other Activities Professional Hours]])/NonNurse[[#This Row],[MDS Census]]</f>
        <v>0.1103294663573086</v>
      </c>
      <c r="S173" s="6">
        <v>14.395326086956517</v>
      </c>
      <c r="T173" s="6">
        <v>13.887065217391303</v>
      </c>
      <c r="U173" s="6">
        <v>0.39130434782608697</v>
      </c>
      <c r="V173" s="6">
        <f>SUM(NonNurse[[#This Row],[Occupational Therapist Hours]],NonNurse[[#This Row],[OT Assistant Hours]],NonNurse[[#This Row],[OT Aide Hours]])/NonNurse[[#This Row],[MDS Census]]</f>
        <v>0.24482412993039437</v>
      </c>
      <c r="W173" s="6">
        <v>7.50195652173913</v>
      </c>
      <c r="X173" s="6">
        <v>27.154999999999998</v>
      </c>
      <c r="Y173" s="6">
        <v>0</v>
      </c>
      <c r="Z173" s="6">
        <f>SUM(NonNurse[[#This Row],[Physical Therapist (PT) Hours]],NonNurse[[#This Row],[PT Assistant Hours]],NonNurse[[#This Row],[PT Aide Hours]])/NonNurse[[#This Row],[MDS Census]]</f>
        <v>0.29591090487238975</v>
      </c>
      <c r="AA173" s="6">
        <v>0</v>
      </c>
      <c r="AB173" s="6">
        <v>0</v>
      </c>
      <c r="AC173" s="6">
        <v>0</v>
      </c>
      <c r="AD173" s="6">
        <v>0</v>
      </c>
      <c r="AE173" s="6">
        <v>4.5326086956521738</v>
      </c>
      <c r="AF173" s="6">
        <v>0</v>
      </c>
      <c r="AG173" s="6">
        <v>0</v>
      </c>
      <c r="AH173" s="1">
        <v>445512</v>
      </c>
      <c r="AI173">
        <v>4</v>
      </c>
    </row>
    <row r="174" spans="1:35" x14ac:dyDescent="0.25">
      <c r="A174" t="s">
        <v>352</v>
      </c>
      <c r="B174" t="s">
        <v>277</v>
      </c>
      <c r="C174" t="s">
        <v>470</v>
      </c>
      <c r="D174" t="s">
        <v>454</v>
      </c>
      <c r="E174" s="6">
        <v>57.695652173913047</v>
      </c>
      <c r="F174" s="6">
        <v>5.4782608695652177</v>
      </c>
      <c r="G174" s="6">
        <v>0.35217391304347834</v>
      </c>
      <c r="H174" s="6">
        <v>0</v>
      </c>
      <c r="I174" s="6">
        <v>0.96739130434782605</v>
      </c>
      <c r="J174" s="6">
        <v>0</v>
      </c>
      <c r="K174" s="6">
        <v>0</v>
      </c>
      <c r="L174" s="6">
        <v>3.724782608695651</v>
      </c>
      <c r="M174" s="6">
        <v>5.3043478260869561</v>
      </c>
      <c r="N174" s="6">
        <v>0</v>
      </c>
      <c r="O174" s="6">
        <f>SUM(NonNurse[[#This Row],[Qualified Social Work Staff Hours]],NonNurse[[#This Row],[Other Social Work Staff Hours]])/NonNurse[[#This Row],[MDS Census]]</f>
        <v>9.1936699321778434E-2</v>
      </c>
      <c r="P174" s="6">
        <v>0</v>
      </c>
      <c r="Q174" s="6">
        <v>0</v>
      </c>
      <c r="R174" s="6">
        <f>SUM(NonNurse[[#This Row],[Qualified Activities Professional Hours]],NonNurse[[#This Row],[Other Activities Professional Hours]])/NonNurse[[#This Row],[MDS Census]]</f>
        <v>0</v>
      </c>
      <c r="S174" s="6">
        <v>8.8488043478260874</v>
      </c>
      <c r="T174" s="6">
        <v>0.74913043478260877</v>
      </c>
      <c r="U174" s="6">
        <v>0</v>
      </c>
      <c r="V174" s="6">
        <f>SUM(NonNurse[[#This Row],[Occupational Therapist Hours]],NonNurse[[#This Row],[OT Assistant Hours]],NonNurse[[#This Row],[OT Aide Hours]])/NonNurse[[#This Row],[MDS Census]]</f>
        <v>0.16635455915599096</v>
      </c>
      <c r="W174" s="6">
        <v>4.447717391304348</v>
      </c>
      <c r="X174" s="6">
        <v>10.199782608695651</v>
      </c>
      <c r="Y174" s="6">
        <v>0</v>
      </c>
      <c r="Z174" s="6">
        <f>SUM(NonNurse[[#This Row],[Physical Therapist (PT) Hours]],NonNurse[[#This Row],[PT Assistant Hours]],NonNurse[[#This Row],[PT Aide Hours]])/NonNurse[[#This Row],[MDS Census]]</f>
        <v>0.25387528259231346</v>
      </c>
      <c r="AA174" s="6">
        <v>0</v>
      </c>
      <c r="AB174" s="6">
        <v>0</v>
      </c>
      <c r="AC174" s="6">
        <v>0</v>
      </c>
      <c r="AD174" s="6">
        <v>0</v>
      </c>
      <c r="AE174" s="6">
        <v>0</v>
      </c>
      <c r="AF174" s="6">
        <v>0</v>
      </c>
      <c r="AG174" s="6">
        <v>0</v>
      </c>
      <c r="AH174" s="1">
        <v>445504</v>
      </c>
      <c r="AI174">
        <v>4</v>
      </c>
    </row>
    <row r="175" spans="1:35" x14ac:dyDescent="0.25">
      <c r="A175" t="s">
        <v>352</v>
      </c>
      <c r="B175" t="s">
        <v>23</v>
      </c>
      <c r="C175" t="s">
        <v>457</v>
      </c>
      <c r="D175" t="s">
        <v>433</v>
      </c>
      <c r="E175" s="6">
        <v>67.25</v>
      </c>
      <c r="F175" s="6">
        <v>5.2608695652173916</v>
      </c>
      <c r="G175" s="6">
        <v>3.8043478260869568E-2</v>
      </c>
      <c r="H175" s="6">
        <v>0.46739130434782611</v>
      </c>
      <c r="I175" s="6">
        <v>3.8913043478260869</v>
      </c>
      <c r="J175" s="6">
        <v>0</v>
      </c>
      <c r="K175" s="6">
        <v>0</v>
      </c>
      <c r="L175" s="6">
        <v>3.5679347826086958</v>
      </c>
      <c r="M175" s="6">
        <v>10.551630434782609</v>
      </c>
      <c r="N175" s="6">
        <v>0</v>
      </c>
      <c r="O175" s="6">
        <f>SUM(NonNurse[[#This Row],[Qualified Social Work Staff Hours]],NonNurse[[#This Row],[Other Social Work Staff Hours]])/NonNurse[[#This Row],[MDS Census]]</f>
        <v>0.15690156780345887</v>
      </c>
      <c r="P175" s="6">
        <v>5.6086956521739131</v>
      </c>
      <c r="Q175" s="6">
        <v>0</v>
      </c>
      <c r="R175" s="6">
        <f>SUM(NonNurse[[#This Row],[Qualified Activities Professional Hours]],NonNurse[[#This Row],[Other Activities Professional Hours]])/NonNurse[[#This Row],[MDS Census]]</f>
        <v>8.3400678842734763E-2</v>
      </c>
      <c r="S175" s="6">
        <v>5.5027173913043477</v>
      </c>
      <c r="T175" s="6">
        <v>7.2907608695652177</v>
      </c>
      <c r="U175" s="6">
        <v>0</v>
      </c>
      <c r="V175" s="6">
        <f>SUM(NonNurse[[#This Row],[Occupational Therapist Hours]],NonNurse[[#This Row],[OT Assistant Hours]],NonNurse[[#This Row],[OT Aide Hours]])/NonNurse[[#This Row],[MDS Census]]</f>
        <v>0.19023759495716827</v>
      </c>
      <c r="W175" s="6">
        <v>12.100543478260869</v>
      </c>
      <c r="X175" s="6">
        <v>15.1875</v>
      </c>
      <c r="Y175" s="6">
        <v>0</v>
      </c>
      <c r="Z175" s="6">
        <f>SUM(NonNurse[[#This Row],[Physical Therapist (PT) Hours]],NonNurse[[#This Row],[PT Assistant Hours]],NonNurse[[#This Row],[PT Aide Hours]])/NonNurse[[#This Row],[MDS Census]]</f>
        <v>0.40577016324551474</v>
      </c>
      <c r="AA175" s="6">
        <v>0</v>
      </c>
      <c r="AB175" s="6">
        <v>0</v>
      </c>
      <c r="AC175" s="6">
        <v>0</v>
      </c>
      <c r="AD175" s="6">
        <v>0</v>
      </c>
      <c r="AE175" s="6">
        <v>0</v>
      </c>
      <c r="AF175" s="6">
        <v>0</v>
      </c>
      <c r="AG175" s="6">
        <v>0</v>
      </c>
      <c r="AH175" s="1">
        <v>445099</v>
      </c>
      <c r="AI175">
        <v>4</v>
      </c>
    </row>
    <row r="176" spans="1:35" x14ac:dyDescent="0.25">
      <c r="A176" t="s">
        <v>352</v>
      </c>
      <c r="B176" t="s">
        <v>11</v>
      </c>
      <c r="C176" t="s">
        <v>543</v>
      </c>
      <c r="D176" t="s">
        <v>396</v>
      </c>
      <c r="E176" s="6">
        <v>168.56521739130434</v>
      </c>
      <c r="F176" s="6">
        <v>4.8695652173913047</v>
      </c>
      <c r="G176" s="6">
        <v>8.152173913043478E-3</v>
      </c>
      <c r="H176" s="6">
        <v>0.72826086956521741</v>
      </c>
      <c r="I176" s="6">
        <v>8.304347826086957</v>
      </c>
      <c r="J176" s="6">
        <v>0</v>
      </c>
      <c r="K176" s="6">
        <v>0</v>
      </c>
      <c r="L176" s="6">
        <v>5.1548913043478262</v>
      </c>
      <c r="M176" s="6">
        <v>24.296195652173914</v>
      </c>
      <c r="N176" s="6">
        <v>15.478260869565217</v>
      </c>
      <c r="O176" s="6">
        <f>SUM(NonNurse[[#This Row],[Qualified Social Work Staff Hours]],NonNurse[[#This Row],[Other Social Work Staff Hours]])/NonNurse[[#This Row],[MDS Census]]</f>
        <v>0.23595885994325511</v>
      </c>
      <c r="P176" s="6">
        <v>5.1576086956521738</v>
      </c>
      <c r="Q176" s="6">
        <v>10.073043478260869</v>
      </c>
      <c r="R176" s="6">
        <f>SUM(NonNurse[[#This Row],[Qualified Activities Professional Hours]],NonNurse[[#This Row],[Other Activities Professional Hours]])/NonNurse[[#This Row],[MDS Census]]</f>
        <v>9.0354655661594022E-2</v>
      </c>
      <c r="S176" s="6">
        <v>8.6086956521739122</v>
      </c>
      <c r="T176" s="6">
        <v>14.453804347826088</v>
      </c>
      <c r="U176" s="6">
        <v>0</v>
      </c>
      <c r="V176" s="6">
        <f>SUM(NonNurse[[#This Row],[Occupational Therapist Hours]],NonNurse[[#This Row],[OT Assistant Hours]],NonNurse[[#This Row],[OT Aide Hours]])/NonNurse[[#This Row],[MDS Census]]</f>
        <v>0.136816481815837</v>
      </c>
      <c r="W176" s="6">
        <v>10.236413043478262</v>
      </c>
      <c r="X176" s="6">
        <v>11.845108695652174</v>
      </c>
      <c r="Y176" s="6">
        <v>0</v>
      </c>
      <c r="Z176" s="6">
        <f>SUM(NonNurse[[#This Row],[Physical Therapist (PT) Hours]],NonNurse[[#This Row],[PT Assistant Hours]],NonNurse[[#This Row],[PT Aide Hours]])/NonNurse[[#This Row],[MDS Census]]</f>
        <v>0.13099690482331702</v>
      </c>
      <c r="AA176" s="6">
        <v>0</v>
      </c>
      <c r="AB176" s="6">
        <v>0</v>
      </c>
      <c r="AC176" s="6">
        <v>0</v>
      </c>
      <c r="AD176" s="6">
        <v>0</v>
      </c>
      <c r="AE176" s="6">
        <v>4.3586956521739131</v>
      </c>
      <c r="AF176" s="6">
        <v>4.3369565217391308</v>
      </c>
      <c r="AG176" s="6">
        <v>0</v>
      </c>
      <c r="AH176" s="1">
        <v>445013</v>
      </c>
      <c r="AI176">
        <v>4</v>
      </c>
    </row>
    <row r="177" spans="1:35" x14ac:dyDescent="0.25">
      <c r="A177" t="s">
        <v>352</v>
      </c>
      <c r="B177" t="s">
        <v>28</v>
      </c>
      <c r="C177" t="s">
        <v>504</v>
      </c>
      <c r="D177" t="s">
        <v>431</v>
      </c>
      <c r="E177" s="6">
        <v>94.728260869565219</v>
      </c>
      <c r="F177" s="6">
        <v>4.9565217391304346</v>
      </c>
      <c r="G177" s="6">
        <v>0.39673913043478259</v>
      </c>
      <c r="H177" s="6">
        <v>1.1956521739130435</v>
      </c>
      <c r="I177" s="6">
        <v>3.402173913043478</v>
      </c>
      <c r="J177" s="6">
        <v>0</v>
      </c>
      <c r="K177" s="6">
        <v>0</v>
      </c>
      <c r="L177" s="6">
        <v>1.2946739130434783</v>
      </c>
      <c r="M177" s="6">
        <v>5.2173913043478262</v>
      </c>
      <c r="N177" s="6">
        <v>5.4782608695652177</v>
      </c>
      <c r="O177" s="6">
        <f>SUM(NonNurse[[#This Row],[Qualified Social Work Staff Hours]],NonNurse[[#This Row],[Other Social Work Staff Hours]])/NonNurse[[#This Row],[MDS Census]]</f>
        <v>0.11290877796901892</v>
      </c>
      <c r="P177" s="6">
        <v>5.3478260869565215</v>
      </c>
      <c r="Q177" s="6">
        <v>2.8858695652173911</v>
      </c>
      <c r="R177" s="6">
        <f>SUM(NonNurse[[#This Row],[Qualified Activities Professional Hours]],NonNurse[[#This Row],[Other Activities Professional Hours]])/NonNurse[[#This Row],[MDS Census]]</f>
        <v>8.6919104991394144E-2</v>
      </c>
      <c r="S177" s="6">
        <v>9.2472826086956523</v>
      </c>
      <c r="T177" s="6">
        <v>0.80978260869565222</v>
      </c>
      <c r="U177" s="6">
        <v>0</v>
      </c>
      <c r="V177" s="6">
        <f>SUM(NonNurse[[#This Row],[Occupational Therapist Hours]],NonNurse[[#This Row],[OT Assistant Hours]],NonNurse[[#This Row],[OT Aide Hours]])/NonNurse[[#This Row],[MDS Census]]</f>
        <v>0.1061675272518646</v>
      </c>
      <c r="W177" s="6">
        <v>12.404891304347826</v>
      </c>
      <c r="X177" s="6">
        <v>4.4945652173913047</v>
      </c>
      <c r="Y177" s="6">
        <v>0.16304347826086957</v>
      </c>
      <c r="Z177" s="6">
        <f>SUM(NonNurse[[#This Row],[Physical Therapist (PT) Hours]],NonNurse[[#This Row],[PT Assistant Hours]],NonNurse[[#This Row],[PT Aide Hours]])/NonNurse[[#This Row],[MDS Census]]</f>
        <v>0.18012048192771088</v>
      </c>
      <c r="AA177" s="6">
        <v>0</v>
      </c>
      <c r="AB177" s="6">
        <v>0</v>
      </c>
      <c r="AC177" s="6">
        <v>0</v>
      </c>
      <c r="AD177" s="6">
        <v>0</v>
      </c>
      <c r="AE177" s="6">
        <v>2.2173913043478262</v>
      </c>
      <c r="AF177" s="6">
        <v>0</v>
      </c>
      <c r="AG177" s="6">
        <v>0</v>
      </c>
      <c r="AH177" s="1">
        <v>445109</v>
      </c>
      <c r="AI177">
        <v>4</v>
      </c>
    </row>
    <row r="178" spans="1:35" x14ac:dyDescent="0.25">
      <c r="A178" t="s">
        <v>352</v>
      </c>
      <c r="B178" t="s">
        <v>29</v>
      </c>
      <c r="C178" t="s">
        <v>547</v>
      </c>
      <c r="D178" t="s">
        <v>395</v>
      </c>
      <c r="E178" s="6">
        <v>100.3695652173913</v>
      </c>
      <c r="F178" s="6">
        <v>5.0869565217391308</v>
      </c>
      <c r="G178" s="6">
        <v>3.2608695652173912E-2</v>
      </c>
      <c r="H178" s="6">
        <v>0</v>
      </c>
      <c r="I178" s="6">
        <v>3.1630434782608696</v>
      </c>
      <c r="J178" s="6">
        <v>0</v>
      </c>
      <c r="K178" s="6">
        <v>0</v>
      </c>
      <c r="L178" s="6">
        <v>5.2798913043478262</v>
      </c>
      <c r="M178" s="6">
        <v>5.3913043478260869</v>
      </c>
      <c r="N178" s="6">
        <v>4.9320652173913047</v>
      </c>
      <c r="O178" s="6">
        <f>SUM(NonNurse[[#This Row],[Qualified Social Work Staff Hours]],NonNurse[[#This Row],[Other Social Work Staff Hours]])/NonNurse[[#This Row],[MDS Census]]</f>
        <v>0.10285358457873078</v>
      </c>
      <c r="P178" s="6">
        <v>5.6521739130434785</v>
      </c>
      <c r="Q178" s="6">
        <v>7.5407608695652177</v>
      </c>
      <c r="R178" s="6">
        <f>SUM(NonNurse[[#This Row],[Qualified Activities Professional Hours]],NonNurse[[#This Row],[Other Activities Professional Hours]])/NonNurse[[#This Row],[MDS Census]]</f>
        <v>0.13144357808100499</v>
      </c>
      <c r="S178" s="6">
        <v>5.8111956521739128</v>
      </c>
      <c r="T178" s="6">
        <v>9.3532608695652169</v>
      </c>
      <c r="U178" s="6">
        <v>8.6956521739130432E-2</v>
      </c>
      <c r="V178" s="6">
        <f>SUM(NonNurse[[#This Row],[Occupational Therapist Hours]],NonNurse[[#This Row],[OT Assistant Hours]],NonNurse[[#This Row],[OT Aide Hours]])/NonNurse[[#This Row],[MDS Census]]</f>
        <v>0.1519525666016894</v>
      </c>
      <c r="W178" s="6">
        <v>9.241847826086957</v>
      </c>
      <c r="X178" s="6">
        <v>20.244565217391305</v>
      </c>
      <c r="Y178" s="6">
        <v>0</v>
      </c>
      <c r="Z178" s="6">
        <f>SUM(NonNurse[[#This Row],[Physical Therapist (PT) Hours]],NonNurse[[#This Row],[PT Assistant Hours]],NonNurse[[#This Row],[PT Aide Hours]])/NonNurse[[#This Row],[MDS Census]]</f>
        <v>0.29377842755035738</v>
      </c>
      <c r="AA178" s="6">
        <v>0</v>
      </c>
      <c r="AB178" s="6">
        <v>0</v>
      </c>
      <c r="AC178" s="6">
        <v>0</v>
      </c>
      <c r="AD178" s="6">
        <v>0</v>
      </c>
      <c r="AE178" s="6">
        <v>0.25</v>
      </c>
      <c r="AF178" s="6">
        <v>0</v>
      </c>
      <c r="AG178" s="6">
        <v>0</v>
      </c>
      <c r="AH178" s="1">
        <v>445110</v>
      </c>
      <c r="AI178">
        <v>4</v>
      </c>
    </row>
    <row r="179" spans="1:35" x14ac:dyDescent="0.25">
      <c r="A179" t="s">
        <v>352</v>
      </c>
      <c r="B179" t="s">
        <v>9</v>
      </c>
      <c r="C179" t="s">
        <v>542</v>
      </c>
      <c r="D179" t="s">
        <v>430</v>
      </c>
      <c r="E179" s="6">
        <v>172.41304347826087</v>
      </c>
      <c r="F179" s="6">
        <v>14.869565217391305</v>
      </c>
      <c r="G179" s="6">
        <v>0.37771739130434784</v>
      </c>
      <c r="H179" s="6">
        <v>1.125</v>
      </c>
      <c r="I179" s="6">
        <v>10.108695652173912</v>
      </c>
      <c r="J179" s="6">
        <v>0</v>
      </c>
      <c r="K179" s="6">
        <v>0</v>
      </c>
      <c r="L179" s="6">
        <v>7.9771739130434796</v>
      </c>
      <c r="M179" s="6">
        <v>25.5</v>
      </c>
      <c r="N179" s="6">
        <v>0</v>
      </c>
      <c r="O179" s="6">
        <f>SUM(NonNurse[[#This Row],[Qualified Social Work Staff Hours]],NonNurse[[#This Row],[Other Social Work Staff Hours]])/NonNurse[[#This Row],[MDS Census]]</f>
        <v>0.14790064304627412</v>
      </c>
      <c r="P179" s="6">
        <v>3.9130434782608696</v>
      </c>
      <c r="Q179" s="6">
        <v>22.559782608695652</v>
      </c>
      <c r="R179" s="6">
        <f>SUM(NonNurse[[#This Row],[Qualified Activities Professional Hours]],NonNurse[[#This Row],[Other Activities Professional Hours]])/NonNurse[[#This Row],[MDS Census]]</f>
        <v>0.15354305888286471</v>
      </c>
      <c r="S179" s="6">
        <v>20.817934782608695</v>
      </c>
      <c r="T179" s="6">
        <v>20.366847826086957</v>
      </c>
      <c r="U179" s="6">
        <v>0</v>
      </c>
      <c r="V179" s="6">
        <f>SUM(NonNurse[[#This Row],[Occupational Therapist Hours]],NonNurse[[#This Row],[OT Assistant Hours]],NonNurse[[#This Row],[OT Aide Hours]])/NonNurse[[#This Row],[MDS Census]]</f>
        <v>0.23887277770772919</v>
      </c>
      <c r="W179" s="6">
        <v>16.730978260869566</v>
      </c>
      <c r="X179" s="6">
        <v>25.345108695652176</v>
      </c>
      <c r="Y179" s="6">
        <v>6.3260869565217392</v>
      </c>
      <c r="Z179" s="6">
        <f>SUM(NonNurse[[#This Row],[Physical Therapist (PT) Hours]],NonNurse[[#This Row],[PT Assistant Hours]],NonNurse[[#This Row],[PT Aide Hours]])/NonNurse[[#This Row],[MDS Census]]</f>
        <v>0.28073382927751861</v>
      </c>
      <c r="AA179" s="6">
        <v>0</v>
      </c>
      <c r="AB179" s="6">
        <v>0</v>
      </c>
      <c r="AC179" s="6">
        <v>0</v>
      </c>
      <c r="AD179" s="6">
        <v>0</v>
      </c>
      <c r="AE179" s="6">
        <v>2.8043478260869565</v>
      </c>
      <c r="AF179" s="6">
        <v>3.1086956521739131</v>
      </c>
      <c r="AG179" s="6">
        <v>0.35597826086956524</v>
      </c>
      <c r="AH179" s="1">
        <v>445004</v>
      </c>
      <c r="AI179">
        <v>4</v>
      </c>
    </row>
    <row r="180" spans="1:35" x14ac:dyDescent="0.25">
      <c r="A180" t="s">
        <v>352</v>
      </c>
      <c r="B180" t="s">
        <v>204</v>
      </c>
      <c r="C180" t="s">
        <v>498</v>
      </c>
      <c r="D180" t="s">
        <v>402</v>
      </c>
      <c r="E180" s="6">
        <v>94.967391304347828</v>
      </c>
      <c r="F180" s="6">
        <v>9.1576086956521738</v>
      </c>
      <c r="G180" s="6">
        <v>1.6304347826086956E-2</v>
      </c>
      <c r="H180" s="6">
        <v>0.625</v>
      </c>
      <c r="I180" s="6">
        <v>5.5</v>
      </c>
      <c r="J180" s="6">
        <v>0</v>
      </c>
      <c r="K180" s="6">
        <v>0</v>
      </c>
      <c r="L180" s="6">
        <v>4.1983695652173916</v>
      </c>
      <c r="M180" s="6">
        <v>27.269021739130434</v>
      </c>
      <c r="N180" s="6">
        <v>0</v>
      </c>
      <c r="O180" s="6">
        <f>SUM(NonNurse[[#This Row],[Qualified Social Work Staff Hours]],NonNurse[[#This Row],[Other Social Work Staff Hours]])/NonNurse[[#This Row],[MDS Census]]</f>
        <v>0.28714089504406543</v>
      </c>
      <c r="P180" s="6">
        <v>0.33423913043478259</v>
      </c>
      <c r="Q180" s="6">
        <v>11.176630434782609</v>
      </c>
      <c r="R180" s="6">
        <f>SUM(NonNurse[[#This Row],[Qualified Activities Professional Hours]],NonNurse[[#This Row],[Other Activities Professional Hours]])/NonNurse[[#This Row],[MDS Census]]</f>
        <v>0.1212086528556713</v>
      </c>
      <c r="S180" s="6">
        <v>19.839673913043477</v>
      </c>
      <c r="T180" s="6">
        <v>27.407608695652176</v>
      </c>
      <c r="U180" s="6">
        <v>0</v>
      </c>
      <c r="V180" s="6">
        <f>SUM(NonNurse[[#This Row],[Occupational Therapist Hours]],NonNurse[[#This Row],[OT Assistant Hours]],NonNurse[[#This Row],[OT Aide Hours]])/NonNurse[[#This Row],[MDS Census]]</f>
        <v>0.49751058715806346</v>
      </c>
      <c r="W180" s="6">
        <v>33.230978260869563</v>
      </c>
      <c r="X180" s="6">
        <v>32.978260869565219</v>
      </c>
      <c r="Y180" s="6">
        <v>0</v>
      </c>
      <c r="Z180" s="6">
        <f>SUM(NonNurse[[#This Row],[Physical Therapist (PT) Hours]],NonNurse[[#This Row],[PT Assistant Hours]],NonNurse[[#This Row],[PT Aide Hours]])/NonNurse[[#This Row],[MDS Census]]</f>
        <v>0.6971786654458052</v>
      </c>
      <c r="AA180" s="6">
        <v>0</v>
      </c>
      <c r="AB180" s="6">
        <v>0</v>
      </c>
      <c r="AC180" s="6">
        <v>0</v>
      </c>
      <c r="AD180" s="6">
        <v>0</v>
      </c>
      <c r="AE180" s="6">
        <v>0</v>
      </c>
      <c r="AF180" s="6">
        <v>0</v>
      </c>
      <c r="AG180" s="6">
        <v>0</v>
      </c>
      <c r="AH180" s="1">
        <v>445415</v>
      </c>
      <c r="AI180">
        <v>4</v>
      </c>
    </row>
    <row r="181" spans="1:35" x14ac:dyDescent="0.25">
      <c r="A181" t="s">
        <v>352</v>
      </c>
      <c r="B181" t="s">
        <v>40</v>
      </c>
      <c r="C181" t="s">
        <v>508</v>
      </c>
      <c r="D181" t="s">
        <v>405</v>
      </c>
      <c r="E181" s="6">
        <v>72.228260869565219</v>
      </c>
      <c r="F181" s="6">
        <v>5.0434782608695654</v>
      </c>
      <c r="G181" s="6">
        <v>1.6304347826086956E-2</v>
      </c>
      <c r="H181" s="6">
        <v>0.42391304347826086</v>
      </c>
      <c r="I181" s="6">
        <v>1.8586956521739131</v>
      </c>
      <c r="J181" s="6">
        <v>0</v>
      </c>
      <c r="K181" s="6">
        <v>0</v>
      </c>
      <c r="L181" s="6">
        <v>1.5353260869565217</v>
      </c>
      <c r="M181" s="6">
        <v>5.2173913043478262</v>
      </c>
      <c r="N181" s="6">
        <v>8.5788043478260878</v>
      </c>
      <c r="O181" s="6">
        <f>SUM(NonNurse[[#This Row],[Qualified Social Work Staff Hours]],NonNurse[[#This Row],[Other Social Work Staff Hours]])/NonNurse[[#This Row],[MDS Census]]</f>
        <v>0.19100827689992478</v>
      </c>
      <c r="P181" s="6">
        <v>4.9538043478260869</v>
      </c>
      <c r="Q181" s="6">
        <v>5.2472826086956523</v>
      </c>
      <c r="R181" s="6">
        <f>SUM(NonNurse[[#This Row],[Qualified Activities Professional Hours]],NonNurse[[#This Row],[Other Activities Professional Hours]])/NonNurse[[#This Row],[MDS Census]]</f>
        <v>0.14123401053423626</v>
      </c>
      <c r="S181" s="6">
        <v>13.766304347826088</v>
      </c>
      <c r="T181" s="6">
        <v>5.1820652173913047</v>
      </c>
      <c r="U181" s="6">
        <v>4.7826086956521738</v>
      </c>
      <c r="V181" s="6">
        <f>SUM(NonNurse[[#This Row],[Occupational Therapist Hours]],NonNurse[[#This Row],[OT Assistant Hours]],NonNurse[[#This Row],[OT Aide Hours]])/NonNurse[[#This Row],[MDS Census]]</f>
        <v>0.32855530474040628</v>
      </c>
      <c r="W181" s="6">
        <v>5.7608695652173916</v>
      </c>
      <c r="X181" s="6">
        <v>14.040760869565217</v>
      </c>
      <c r="Y181" s="6">
        <v>0.31521739130434784</v>
      </c>
      <c r="Z181" s="6">
        <f>SUM(NonNurse[[#This Row],[Physical Therapist (PT) Hours]],NonNurse[[#This Row],[PT Assistant Hours]],NonNurse[[#This Row],[PT Aide Hours]])/NonNurse[[#This Row],[MDS Census]]</f>
        <v>0.27851768246802105</v>
      </c>
      <c r="AA181" s="6">
        <v>0</v>
      </c>
      <c r="AB181" s="6">
        <v>0</v>
      </c>
      <c r="AC181" s="6">
        <v>0</v>
      </c>
      <c r="AD181" s="6">
        <v>0</v>
      </c>
      <c r="AE181" s="6">
        <v>0</v>
      </c>
      <c r="AF181" s="6">
        <v>0</v>
      </c>
      <c r="AG181" s="6">
        <v>5.434782608695652E-3</v>
      </c>
      <c r="AH181" s="1">
        <v>445127</v>
      </c>
      <c r="AI181">
        <v>4</v>
      </c>
    </row>
    <row r="182" spans="1:35" x14ac:dyDescent="0.25">
      <c r="A182" t="s">
        <v>352</v>
      </c>
      <c r="B182" t="s">
        <v>26</v>
      </c>
      <c r="C182" t="s">
        <v>498</v>
      </c>
      <c r="D182" t="s">
        <v>402</v>
      </c>
      <c r="E182" s="6">
        <v>134.47826086956522</v>
      </c>
      <c r="F182" s="6">
        <v>9.2989130434782616</v>
      </c>
      <c r="G182" s="6">
        <v>2.1739130434782608E-2</v>
      </c>
      <c r="H182" s="6">
        <v>0.46195652173913043</v>
      </c>
      <c r="I182" s="6">
        <v>4.7826086956521738</v>
      </c>
      <c r="J182" s="6">
        <v>0</v>
      </c>
      <c r="K182" s="6">
        <v>0</v>
      </c>
      <c r="L182" s="6">
        <v>2.5163043478260869</v>
      </c>
      <c r="M182" s="6">
        <v>20.247282608695652</v>
      </c>
      <c r="N182" s="6">
        <v>0</v>
      </c>
      <c r="O182" s="6">
        <f>SUM(NonNurse[[#This Row],[Qualified Social Work Staff Hours]],NonNurse[[#This Row],[Other Social Work Staff Hours]])/NonNurse[[#This Row],[MDS Census]]</f>
        <v>0.1505617523440026</v>
      </c>
      <c r="P182" s="6">
        <v>5.1304347826086953</v>
      </c>
      <c r="Q182" s="6">
        <v>4.5597826086956523</v>
      </c>
      <c r="R182" s="6">
        <f>SUM(NonNurse[[#This Row],[Qualified Activities Professional Hours]],NonNurse[[#This Row],[Other Activities Professional Hours]])/NonNurse[[#This Row],[MDS Census]]</f>
        <v>7.2057872615583579E-2</v>
      </c>
      <c r="S182" s="6">
        <v>5.7282608695652177</v>
      </c>
      <c r="T182" s="6">
        <v>7.7853260869565215</v>
      </c>
      <c r="U182" s="6">
        <v>0</v>
      </c>
      <c r="V182" s="6">
        <f>SUM(NonNurse[[#This Row],[Occupational Therapist Hours]],NonNurse[[#This Row],[OT Assistant Hours]],NonNurse[[#This Row],[OT Aide Hours]])/NonNurse[[#This Row],[MDS Census]]</f>
        <v>0.10048900743614612</v>
      </c>
      <c r="W182" s="6">
        <v>8.6494565217391308</v>
      </c>
      <c r="X182" s="6">
        <v>9.2445652173913047</v>
      </c>
      <c r="Y182" s="6">
        <v>0</v>
      </c>
      <c r="Z182" s="6">
        <f>SUM(NonNurse[[#This Row],[Physical Therapist (PT) Hours]],NonNurse[[#This Row],[PT Assistant Hours]],NonNurse[[#This Row],[PT Aide Hours]])/NonNurse[[#This Row],[MDS Census]]</f>
        <v>0.13306256062075655</v>
      </c>
      <c r="AA182" s="6">
        <v>0</v>
      </c>
      <c r="AB182" s="6">
        <v>0</v>
      </c>
      <c r="AC182" s="6">
        <v>0</v>
      </c>
      <c r="AD182" s="6">
        <v>0</v>
      </c>
      <c r="AE182" s="6">
        <v>0</v>
      </c>
      <c r="AF182" s="6">
        <v>4.1086956521739131</v>
      </c>
      <c r="AG182" s="6">
        <v>0</v>
      </c>
      <c r="AH182" s="1">
        <v>445107</v>
      </c>
      <c r="AI182">
        <v>4</v>
      </c>
    </row>
    <row r="183" spans="1:35" x14ac:dyDescent="0.25">
      <c r="A183" t="s">
        <v>352</v>
      </c>
      <c r="B183" t="s">
        <v>79</v>
      </c>
      <c r="C183" t="s">
        <v>530</v>
      </c>
      <c r="D183" t="s">
        <v>414</v>
      </c>
      <c r="E183" s="6">
        <v>95.391304347826093</v>
      </c>
      <c r="F183" s="6">
        <v>4.3478260869565215</v>
      </c>
      <c r="G183" s="6">
        <v>1.4456521739130436E-2</v>
      </c>
      <c r="H183" s="6">
        <v>0.76086956521739135</v>
      </c>
      <c r="I183" s="6">
        <v>0</v>
      </c>
      <c r="J183" s="6">
        <v>0</v>
      </c>
      <c r="K183" s="6">
        <v>0</v>
      </c>
      <c r="L183" s="6">
        <v>5.343152173913043</v>
      </c>
      <c r="M183" s="6">
        <v>16.182065217391305</v>
      </c>
      <c r="N183" s="6">
        <v>3.4538043478260869</v>
      </c>
      <c r="O183" s="6">
        <f>SUM(NonNurse[[#This Row],[Qualified Social Work Staff Hours]],NonNurse[[#This Row],[Other Social Work Staff Hours]])/NonNurse[[#This Row],[MDS Census]]</f>
        <v>0.20584548769371011</v>
      </c>
      <c r="P183" s="6">
        <v>5.0869565217391308</v>
      </c>
      <c r="Q183" s="6">
        <v>3.7608695652173911</v>
      </c>
      <c r="R183" s="6">
        <f>SUM(NonNurse[[#This Row],[Qualified Activities Professional Hours]],NonNurse[[#This Row],[Other Activities Professional Hours]])/NonNurse[[#This Row],[MDS Census]]</f>
        <v>9.2752962625341828E-2</v>
      </c>
      <c r="S183" s="6">
        <v>9.758152173913043</v>
      </c>
      <c r="T183" s="6">
        <v>14.263586956521738</v>
      </c>
      <c r="U183" s="6">
        <v>9.5652173913043477</v>
      </c>
      <c r="V183" s="6">
        <f>SUM(NonNurse[[#This Row],[Occupational Therapist Hours]],NonNurse[[#This Row],[OT Assistant Hours]],NonNurse[[#This Row],[OT Aide Hours]])/NonNurse[[#This Row],[MDS Census]]</f>
        <v>0.35209662716499535</v>
      </c>
      <c r="W183" s="6">
        <v>7.9293478260869561</v>
      </c>
      <c r="X183" s="6">
        <v>15.668478260869565</v>
      </c>
      <c r="Y183" s="6">
        <v>0.92391304347826086</v>
      </c>
      <c r="Z183" s="6">
        <f>SUM(NonNurse[[#This Row],[Physical Therapist (PT) Hours]],NonNurse[[#This Row],[PT Assistant Hours]],NonNurse[[#This Row],[PT Aide Hours]])/NonNurse[[#This Row],[MDS Census]]</f>
        <v>0.25706472196900637</v>
      </c>
      <c r="AA183" s="6">
        <v>0</v>
      </c>
      <c r="AB183" s="6">
        <v>0</v>
      </c>
      <c r="AC183" s="6">
        <v>0</v>
      </c>
      <c r="AD183" s="6">
        <v>0</v>
      </c>
      <c r="AE183" s="6">
        <v>2.2282608695652173</v>
      </c>
      <c r="AF183" s="6">
        <v>0</v>
      </c>
      <c r="AG183" s="6">
        <v>0</v>
      </c>
      <c r="AH183" s="1">
        <v>445191</v>
      </c>
      <c r="AI183">
        <v>4</v>
      </c>
    </row>
    <row r="184" spans="1:35" x14ac:dyDescent="0.25">
      <c r="A184" t="s">
        <v>352</v>
      </c>
      <c r="B184" t="s">
        <v>13</v>
      </c>
      <c r="C184" t="s">
        <v>532</v>
      </c>
      <c r="D184" t="s">
        <v>371</v>
      </c>
      <c r="E184" s="6">
        <v>143.58695652173913</v>
      </c>
      <c r="F184" s="6">
        <v>5.3043478260869561</v>
      </c>
      <c r="G184" s="6">
        <v>0.13043478260869565</v>
      </c>
      <c r="H184" s="6">
        <v>0.5</v>
      </c>
      <c r="I184" s="6">
        <v>5.0869565217391308</v>
      </c>
      <c r="J184" s="6">
        <v>0</v>
      </c>
      <c r="K184" s="6">
        <v>0</v>
      </c>
      <c r="L184" s="6">
        <v>4.2070652173913041</v>
      </c>
      <c r="M184" s="6">
        <v>15.144021739130435</v>
      </c>
      <c r="N184" s="6">
        <v>5.4972826086956523</v>
      </c>
      <c r="O184" s="6">
        <f>SUM(NonNurse[[#This Row],[Qualified Social Work Staff Hours]],NonNurse[[#This Row],[Other Social Work Staff Hours]])/NonNurse[[#This Row],[MDS Census]]</f>
        <v>0.1437547312641938</v>
      </c>
      <c r="P184" s="6">
        <v>6.4836956521739131</v>
      </c>
      <c r="Q184" s="6">
        <v>8.5027173913043477</v>
      </c>
      <c r="R184" s="6">
        <f>SUM(NonNurse[[#This Row],[Qualified Activities Professional Hours]],NonNurse[[#This Row],[Other Activities Professional Hours]])/NonNurse[[#This Row],[MDS Census]]</f>
        <v>0.10437168811506435</v>
      </c>
      <c r="S184" s="6">
        <v>9.8369565217391308</v>
      </c>
      <c r="T184" s="6">
        <v>10.002717391304348</v>
      </c>
      <c r="U184" s="6">
        <v>0</v>
      </c>
      <c r="V184" s="6">
        <f>SUM(NonNurse[[#This Row],[Occupational Therapist Hours]],NonNurse[[#This Row],[OT Assistant Hours]],NonNurse[[#This Row],[OT Aide Hours]])/NonNurse[[#This Row],[MDS Census]]</f>
        <v>0.13817183951551854</v>
      </c>
      <c r="W184" s="6">
        <v>14.573369565217391</v>
      </c>
      <c r="X184" s="6">
        <v>9.0489130434782616</v>
      </c>
      <c r="Y184" s="6">
        <v>0</v>
      </c>
      <c r="Z184" s="6">
        <f>SUM(NonNurse[[#This Row],[Physical Therapist (PT) Hours]],NonNurse[[#This Row],[PT Assistant Hours]],NonNurse[[#This Row],[PT Aide Hours]])/NonNurse[[#This Row],[MDS Census]]</f>
        <v>0.16451551854655563</v>
      </c>
      <c r="AA184" s="6">
        <v>0</v>
      </c>
      <c r="AB184" s="6">
        <v>0</v>
      </c>
      <c r="AC184" s="6">
        <v>0</v>
      </c>
      <c r="AD184" s="6">
        <v>0</v>
      </c>
      <c r="AE184" s="6">
        <v>0.93478260869565222</v>
      </c>
      <c r="AF184" s="6">
        <v>0</v>
      </c>
      <c r="AG184" s="6">
        <v>7.6086956521739135E-2</v>
      </c>
      <c r="AH184" s="1">
        <v>445024</v>
      </c>
      <c r="AI184">
        <v>4</v>
      </c>
    </row>
    <row r="185" spans="1:35" x14ac:dyDescent="0.25">
      <c r="A185" t="s">
        <v>352</v>
      </c>
      <c r="B185" t="s">
        <v>287</v>
      </c>
      <c r="C185" t="s">
        <v>555</v>
      </c>
      <c r="D185" t="s">
        <v>409</v>
      </c>
      <c r="E185" s="6">
        <v>62.652173913043477</v>
      </c>
      <c r="F185" s="6">
        <v>5.2282608695652177</v>
      </c>
      <c r="G185" s="6">
        <v>4.3478260869565216E-2</v>
      </c>
      <c r="H185" s="6">
        <v>0.22826086956521738</v>
      </c>
      <c r="I185" s="6">
        <v>5.1847826086956523</v>
      </c>
      <c r="J185" s="6">
        <v>0</v>
      </c>
      <c r="K185" s="6">
        <v>0</v>
      </c>
      <c r="L185" s="6">
        <v>3.410326086956522</v>
      </c>
      <c r="M185" s="6">
        <v>19.870108695652174</v>
      </c>
      <c r="N185" s="6">
        <v>0</v>
      </c>
      <c r="O185" s="6">
        <f>SUM(NonNurse[[#This Row],[Qualified Social Work Staff Hours]],NonNurse[[#This Row],[Other Social Work Staff Hours]])/NonNurse[[#This Row],[MDS Census]]</f>
        <v>0.31714954892435809</v>
      </c>
      <c r="P185" s="6">
        <v>6.1385869565217392</v>
      </c>
      <c r="Q185" s="6">
        <v>4.1576086956521738</v>
      </c>
      <c r="R185" s="6">
        <f>SUM(NonNurse[[#This Row],[Qualified Activities Professional Hours]],NonNurse[[#This Row],[Other Activities Professional Hours]])/NonNurse[[#This Row],[MDS Census]]</f>
        <v>0.16433900069396254</v>
      </c>
      <c r="S185" s="6">
        <v>13.105978260869565</v>
      </c>
      <c r="T185" s="6">
        <v>16.342391304347824</v>
      </c>
      <c r="U185" s="6">
        <v>0</v>
      </c>
      <c r="V185" s="6">
        <f>SUM(NonNurse[[#This Row],[Occupational Therapist Hours]],NonNurse[[#This Row],[OT Assistant Hours]],NonNurse[[#This Row],[OT Aide Hours]])/NonNurse[[#This Row],[MDS Census]]</f>
        <v>0.470029493407356</v>
      </c>
      <c r="W185" s="6">
        <v>16.375</v>
      </c>
      <c r="X185" s="6">
        <v>19.861413043478262</v>
      </c>
      <c r="Y185" s="6">
        <v>0</v>
      </c>
      <c r="Z185" s="6">
        <f>SUM(NonNurse[[#This Row],[Physical Therapist (PT) Hours]],NonNurse[[#This Row],[PT Assistant Hours]],NonNurse[[#This Row],[PT Aide Hours]])/NonNurse[[#This Row],[MDS Census]]</f>
        <v>0.57837439278278979</v>
      </c>
      <c r="AA185" s="6">
        <v>0</v>
      </c>
      <c r="AB185" s="6">
        <v>0</v>
      </c>
      <c r="AC185" s="6">
        <v>0</v>
      </c>
      <c r="AD185" s="6">
        <v>0</v>
      </c>
      <c r="AE185" s="6">
        <v>0</v>
      </c>
      <c r="AF185" s="6">
        <v>0</v>
      </c>
      <c r="AG185" s="6">
        <v>7.6086956521739135E-2</v>
      </c>
      <c r="AH185" s="1">
        <v>445517</v>
      </c>
      <c r="AI185">
        <v>4</v>
      </c>
    </row>
    <row r="186" spans="1:35" x14ac:dyDescent="0.25">
      <c r="A186" t="s">
        <v>352</v>
      </c>
      <c r="B186" t="s">
        <v>22</v>
      </c>
      <c r="C186" t="s">
        <v>498</v>
      </c>
      <c r="D186" t="s">
        <v>402</v>
      </c>
      <c r="E186" s="6">
        <v>96.228260869565219</v>
      </c>
      <c r="F186" s="6">
        <v>8.304347826086957</v>
      </c>
      <c r="G186" s="6">
        <v>1.6304347826086956E-2</v>
      </c>
      <c r="H186" s="6">
        <v>0.55978260869565222</v>
      </c>
      <c r="I186" s="6">
        <v>5.5652173913043477</v>
      </c>
      <c r="J186" s="6">
        <v>0</v>
      </c>
      <c r="K186" s="6">
        <v>0</v>
      </c>
      <c r="L186" s="6">
        <v>2.7717391304347827</v>
      </c>
      <c r="M186" s="6">
        <v>13.483695652173912</v>
      </c>
      <c r="N186" s="6">
        <v>1.4130434782608696</v>
      </c>
      <c r="O186" s="6">
        <f>SUM(NonNurse[[#This Row],[Qualified Social Work Staff Hours]],NonNurse[[#This Row],[Other Social Work Staff Hours]])/NonNurse[[#This Row],[MDS Census]]</f>
        <v>0.15480628035694113</v>
      </c>
      <c r="P186" s="6">
        <v>6.6358695652173916</v>
      </c>
      <c r="Q186" s="6">
        <v>5.5054347826086953</v>
      </c>
      <c r="R186" s="6">
        <f>SUM(NonNurse[[#This Row],[Qualified Activities Professional Hours]],NonNurse[[#This Row],[Other Activities Professional Hours]])/NonNurse[[#This Row],[MDS Census]]</f>
        <v>0.12617191912346096</v>
      </c>
      <c r="S186" s="6">
        <v>4.5869565217391308</v>
      </c>
      <c r="T186" s="6">
        <v>5.1657608695652177</v>
      </c>
      <c r="U186" s="6">
        <v>0</v>
      </c>
      <c r="V186" s="6">
        <f>SUM(NonNurse[[#This Row],[Occupational Therapist Hours]],NonNurse[[#This Row],[OT Assistant Hours]],NonNurse[[#This Row],[OT Aide Hours]])/NonNurse[[#This Row],[MDS Census]]</f>
        <v>0.10134982491810686</v>
      </c>
      <c r="W186" s="6">
        <v>5.5489130434782608</v>
      </c>
      <c r="X186" s="6">
        <v>5.4429347826086953</v>
      </c>
      <c r="Y186" s="6">
        <v>0</v>
      </c>
      <c r="Z186" s="6">
        <f>SUM(NonNurse[[#This Row],[Physical Therapist (PT) Hours]],NonNurse[[#This Row],[PT Assistant Hours]],NonNurse[[#This Row],[PT Aide Hours]])/NonNurse[[#This Row],[MDS Census]]</f>
        <v>0.11422681576866599</v>
      </c>
      <c r="AA186" s="6">
        <v>0</v>
      </c>
      <c r="AB186" s="6">
        <v>0</v>
      </c>
      <c r="AC186" s="6">
        <v>0</v>
      </c>
      <c r="AD186" s="6">
        <v>0</v>
      </c>
      <c r="AE186" s="6">
        <v>0</v>
      </c>
      <c r="AF186" s="6">
        <v>0</v>
      </c>
      <c r="AG186" s="6">
        <v>0</v>
      </c>
      <c r="AH186" s="1">
        <v>445098</v>
      </c>
      <c r="AI186">
        <v>4</v>
      </c>
    </row>
    <row r="187" spans="1:35" x14ac:dyDescent="0.25">
      <c r="A187" t="s">
        <v>352</v>
      </c>
      <c r="B187" t="s">
        <v>73</v>
      </c>
      <c r="C187" t="s">
        <v>507</v>
      </c>
      <c r="D187" t="s">
        <v>373</v>
      </c>
      <c r="E187" s="6">
        <v>87.989130434782609</v>
      </c>
      <c r="F187" s="6">
        <v>5.1304347826086953</v>
      </c>
      <c r="G187" s="6">
        <v>0.17717391304347826</v>
      </c>
      <c r="H187" s="6">
        <v>0.94021739130434778</v>
      </c>
      <c r="I187" s="6">
        <v>2.5760869565217392</v>
      </c>
      <c r="J187" s="6">
        <v>0</v>
      </c>
      <c r="K187" s="6">
        <v>0</v>
      </c>
      <c r="L187" s="6">
        <v>0.75271739130434778</v>
      </c>
      <c r="M187" s="6">
        <v>9.6630434782608692</v>
      </c>
      <c r="N187" s="6">
        <v>0</v>
      </c>
      <c r="O187" s="6">
        <f>SUM(NonNurse[[#This Row],[Qualified Social Work Staff Hours]],NonNurse[[#This Row],[Other Social Work Staff Hours]])/NonNurse[[#This Row],[MDS Census]]</f>
        <v>0.10982087708462013</v>
      </c>
      <c r="P187" s="6">
        <v>5.1467391304347823</v>
      </c>
      <c r="Q187" s="6">
        <v>5.5978260869565215</v>
      </c>
      <c r="R187" s="6">
        <f>SUM(NonNurse[[#This Row],[Qualified Activities Professional Hours]],NonNurse[[#This Row],[Other Activities Professional Hours]])/NonNurse[[#This Row],[MDS Census]]</f>
        <v>0.1221124150710315</v>
      </c>
      <c r="S187" s="6">
        <v>2.5951086956521738</v>
      </c>
      <c r="T187" s="6">
        <v>4.1079347826086954</v>
      </c>
      <c r="U187" s="6">
        <v>0</v>
      </c>
      <c r="V187" s="6">
        <f>SUM(NonNurse[[#This Row],[Occupational Therapist Hours]],NonNurse[[#This Row],[OT Assistant Hours]],NonNurse[[#This Row],[OT Aide Hours]])/NonNurse[[#This Row],[MDS Census]]</f>
        <v>7.6180358245830762E-2</v>
      </c>
      <c r="W187" s="6">
        <v>7.5081521739130439</v>
      </c>
      <c r="X187" s="6">
        <v>3.3320652173913046</v>
      </c>
      <c r="Y187" s="6">
        <v>3.3152173913043477</v>
      </c>
      <c r="Z187" s="6">
        <f>SUM(NonNurse[[#This Row],[Physical Therapist (PT) Hours]],NonNurse[[#This Row],[PT Assistant Hours]],NonNurse[[#This Row],[PT Aide Hours]])/NonNurse[[#This Row],[MDS Census]]</f>
        <v>0.16087708462013589</v>
      </c>
      <c r="AA187" s="6">
        <v>0</v>
      </c>
      <c r="AB187" s="6">
        <v>0</v>
      </c>
      <c r="AC187" s="6">
        <v>0</v>
      </c>
      <c r="AD187" s="6">
        <v>0</v>
      </c>
      <c r="AE187" s="6">
        <v>0</v>
      </c>
      <c r="AF187" s="6">
        <v>0</v>
      </c>
      <c r="AG187" s="6">
        <v>0</v>
      </c>
      <c r="AH187" s="1">
        <v>445180</v>
      </c>
      <c r="AI187">
        <v>4</v>
      </c>
    </row>
    <row r="188" spans="1:35" x14ac:dyDescent="0.25">
      <c r="A188" t="s">
        <v>352</v>
      </c>
      <c r="B188" t="s">
        <v>21</v>
      </c>
      <c r="C188" t="s">
        <v>537</v>
      </c>
      <c r="D188" t="s">
        <v>365</v>
      </c>
      <c r="E188" s="6">
        <v>85.652173913043484</v>
      </c>
      <c r="F188" s="6">
        <v>5.1304347826086953</v>
      </c>
      <c r="G188" s="6">
        <v>2.1739130434782608E-2</v>
      </c>
      <c r="H188" s="6">
        <v>0.54891304347826086</v>
      </c>
      <c r="I188" s="6">
        <v>2.7391304347826089</v>
      </c>
      <c r="J188" s="6">
        <v>0</v>
      </c>
      <c r="K188" s="6">
        <v>0</v>
      </c>
      <c r="L188" s="6">
        <v>1.9701086956521738</v>
      </c>
      <c r="M188" s="6">
        <v>12.105978260869565</v>
      </c>
      <c r="N188" s="6">
        <v>0</v>
      </c>
      <c r="O188" s="6">
        <f>SUM(NonNurse[[#This Row],[Qualified Social Work Staff Hours]],NonNurse[[#This Row],[Other Social Work Staff Hours]])/NonNurse[[#This Row],[MDS Census]]</f>
        <v>0.14133883248730963</v>
      </c>
      <c r="P188" s="6">
        <v>0</v>
      </c>
      <c r="Q188" s="6">
        <v>10.375</v>
      </c>
      <c r="R188" s="6">
        <f>SUM(NonNurse[[#This Row],[Qualified Activities Professional Hours]],NonNurse[[#This Row],[Other Activities Professional Hours]])/NonNurse[[#This Row],[MDS Census]]</f>
        <v>0.12112944162436548</v>
      </c>
      <c r="S188" s="6">
        <v>9.0353260869565215</v>
      </c>
      <c r="T188" s="6">
        <v>4.9375</v>
      </c>
      <c r="U188" s="6">
        <v>0.84782608695652173</v>
      </c>
      <c r="V188" s="6">
        <f>SUM(NonNurse[[#This Row],[Occupational Therapist Hours]],NonNurse[[#This Row],[OT Assistant Hours]],NonNurse[[#This Row],[OT Aide Hours]])/NonNurse[[#This Row],[MDS Census]]</f>
        <v>0.17303299492385785</v>
      </c>
      <c r="W188" s="6">
        <v>14.016304347826088</v>
      </c>
      <c r="X188" s="6">
        <v>4.1657608695652177</v>
      </c>
      <c r="Y188" s="6">
        <v>3.7934782608695654</v>
      </c>
      <c r="Z188" s="6">
        <f>SUM(NonNurse[[#This Row],[Physical Therapist (PT) Hours]],NonNurse[[#This Row],[PT Assistant Hours]],NonNurse[[#This Row],[PT Aide Hours]])/NonNurse[[#This Row],[MDS Census]]</f>
        <v>0.25656725888324872</v>
      </c>
      <c r="AA188" s="6">
        <v>0</v>
      </c>
      <c r="AB188" s="6">
        <v>0</v>
      </c>
      <c r="AC188" s="6">
        <v>0</v>
      </c>
      <c r="AD188" s="6">
        <v>0</v>
      </c>
      <c r="AE188" s="6">
        <v>3.3260869565217392</v>
      </c>
      <c r="AF188" s="6">
        <v>0</v>
      </c>
      <c r="AG188" s="6">
        <v>1.0869565217391304E-2</v>
      </c>
      <c r="AH188" s="1">
        <v>445094</v>
      </c>
      <c r="AI188">
        <v>4</v>
      </c>
    </row>
    <row r="189" spans="1:35" x14ac:dyDescent="0.25">
      <c r="A189" t="s">
        <v>352</v>
      </c>
      <c r="B189" t="s">
        <v>18</v>
      </c>
      <c r="C189" t="s">
        <v>545</v>
      </c>
      <c r="D189" t="s">
        <v>397</v>
      </c>
      <c r="E189" s="6">
        <v>102.92391304347827</v>
      </c>
      <c r="F189" s="6">
        <v>4.8260869565217392</v>
      </c>
      <c r="G189" s="6">
        <v>1.3043478260869565</v>
      </c>
      <c r="H189" s="6">
        <v>0.42934782608695654</v>
      </c>
      <c r="I189" s="6">
        <v>3.3586956521739131</v>
      </c>
      <c r="J189" s="6">
        <v>0</v>
      </c>
      <c r="K189" s="6">
        <v>0</v>
      </c>
      <c r="L189" s="6">
        <v>5.5108695652173916</v>
      </c>
      <c r="M189" s="6">
        <v>5.6793478260869561</v>
      </c>
      <c r="N189" s="6">
        <v>5.9673913043478262</v>
      </c>
      <c r="O189" s="6">
        <f>SUM(NonNurse[[#This Row],[Qualified Social Work Staff Hours]],NonNurse[[#This Row],[Other Social Work Staff Hours]])/NonNurse[[#This Row],[MDS Census]]</f>
        <v>0.11315872848241629</v>
      </c>
      <c r="P189" s="6">
        <v>4.75</v>
      </c>
      <c r="Q189" s="6">
        <v>6.9021739130434785</v>
      </c>
      <c r="R189" s="6">
        <f>SUM(NonNurse[[#This Row],[Qualified Activities Professional Hours]],NonNurse[[#This Row],[Other Activities Professional Hours]])/NonNurse[[#This Row],[MDS Census]]</f>
        <v>0.11321153236878234</v>
      </c>
      <c r="S189" s="6">
        <v>8.9972826086956523</v>
      </c>
      <c r="T189" s="6">
        <v>9.1927173913043472</v>
      </c>
      <c r="U189" s="6">
        <v>5.4456521739130439</v>
      </c>
      <c r="V189" s="6">
        <f>SUM(NonNurse[[#This Row],[Occupational Therapist Hours]],NonNurse[[#This Row],[OT Assistant Hours]],NonNurse[[#This Row],[OT Aide Hours]])/NonNurse[[#This Row],[MDS Census]]</f>
        <v>0.22964198965043825</v>
      </c>
      <c r="W189" s="6">
        <v>8.1684782608695645</v>
      </c>
      <c r="X189" s="6">
        <v>20.557065217391305</v>
      </c>
      <c r="Y189" s="6">
        <v>0</v>
      </c>
      <c r="Z189" s="6">
        <f>SUM(NonNurse[[#This Row],[Physical Therapist (PT) Hours]],NonNurse[[#This Row],[PT Assistant Hours]],NonNurse[[#This Row],[PT Aide Hours]])/NonNurse[[#This Row],[MDS Census]]</f>
        <v>0.27909494138768609</v>
      </c>
      <c r="AA189" s="6">
        <v>0</v>
      </c>
      <c r="AB189" s="6">
        <v>0</v>
      </c>
      <c r="AC189" s="6">
        <v>0</v>
      </c>
      <c r="AD189" s="6">
        <v>0</v>
      </c>
      <c r="AE189" s="6">
        <v>0</v>
      </c>
      <c r="AF189" s="6">
        <v>0</v>
      </c>
      <c r="AG189" s="6">
        <v>0</v>
      </c>
      <c r="AH189" s="1">
        <v>445076</v>
      </c>
      <c r="AI189">
        <v>4</v>
      </c>
    </row>
    <row r="190" spans="1:35" x14ac:dyDescent="0.25">
      <c r="A190" t="s">
        <v>352</v>
      </c>
      <c r="B190" t="s">
        <v>15</v>
      </c>
      <c r="C190" t="s">
        <v>511</v>
      </c>
      <c r="D190" t="s">
        <v>410</v>
      </c>
      <c r="E190" s="6">
        <v>98.619565217391298</v>
      </c>
      <c r="F190" s="6">
        <v>5.3043478260869561</v>
      </c>
      <c r="G190" s="6">
        <v>0.21195652173913043</v>
      </c>
      <c r="H190" s="6">
        <v>0.34782608695652173</v>
      </c>
      <c r="I190" s="6">
        <v>4.8260869565217392</v>
      </c>
      <c r="J190" s="6">
        <v>0</v>
      </c>
      <c r="K190" s="6">
        <v>0</v>
      </c>
      <c r="L190" s="6">
        <v>1.4647826086956521</v>
      </c>
      <c r="M190" s="6">
        <v>9.4864130434782616</v>
      </c>
      <c r="N190" s="6">
        <v>0</v>
      </c>
      <c r="O190" s="6">
        <f>SUM(NonNurse[[#This Row],[Qualified Social Work Staff Hours]],NonNurse[[#This Row],[Other Social Work Staff Hours]])/NonNurse[[#This Row],[MDS Census]]</f>
        <v>9.6191998236525966E-2</v>
      </c>
      <c r="P190" s="6">
        <v>5.4375</v>
      </c>
      <c r="Q190" s="6">
        <v>5.4918478260869561</v>
      </c>
      <c r="R190" s="6">
        <f>SUM(NonNurse[[#This Row],[Qualified Activities Professional Hours]],NonNurse[[#This Row],[Other Activities Professional Hours]])/NonNurse[[#This Row],[MDS Census]]</f>
        <v>0.11082332194423014</v>
      </c>
      <c r="S190" s="6">
        <v>5.4211956521739131</v>
      </c>
      <c r="T190" s="6">
        <v>9.8913043478260878</v>
      </c>
      <c r="U190" s="6">
        <v>0</v>
      </c>
      <c r="V190" s="6">
        <f>SUM(NonNurse[[#This Row],[Occupational Therapist Hours]],NonNurse[[#This Row],[OT Assistant Hours]],NonNurse[[#This Row],[OT Aide Hours]])/NonNurse[[#This Row],[MDS Census]]</f>
        <v>0.15526837870605092</v>
      </c>
      <c r="W190" s="6">
        <v>6.3179347826086953</v>
      </c>
      <c r="X190" s="6">
        <v>8.6467391304347831</v>
      </c>
      <c r="Y190" s="6">
        <v>3.8695652173913042</v>
      </c>
      <c r="Z190" s="6">
        <f>SUM(NonNurse[[#This Row],[Physical Therapist (PT) Hours]],NonNurse[[#This Row],[PT Assistant Hours]],NonNurse[[#This Row],[PT Aide Hours]])/NonNurse[[#This Row],[MDS Census]]</f>
        <v>0.19097872809434585</v>
      </c>
      <c r="AA190" s="6">
        <v>0</v>
      </c>
      <c r="AB190" s="6">
        <v>0</v>
      </c>
      <c r="AC190" s="6">
        <v>0</v>
      </c>
      <c r="AD190" s="6">
        <v>0</v>
      </c>
      <c r="AE190" s="6">
        <v>4.1521739130434785</v>
      </c>
      <c r="AF190" s="6">
        <v>0</v>
      </c>
      <c r="AG190" s="6">
        <v>0</v>
      </c>
      <c r="AH190" s="1">
        <v>445069</v>
      </c>
      <c r="AI190">
        <v>4</v>
      </c>
    </row>
    <row r="191" spans="1:35" x14ac:dyDescent="0.25">
      <c r="A191" t="s">
        <v>352</v>
      </c>
      <c r="B191" t="s">
        <v>27</v>
      </c>
      <c r="C191" t="s">
        <v>472</v>
      </c>
      <c r="D191" t="s">
        <v>425</v>
      </c>
      <c r="E191" s="6">
        <v>119.28260869565217</v>
      </c>
      <c r="F191" s="6">
        <v>10.608695652173912</v>
      </c>
      <c r="G191" s="6">
        <v>5.434782608695652E-2</v>
      </c>
      <c r="H191" s="6">
        <v>0.71739130434782605</v>
      </c>
      <c r="I191" s="6">
        <v>10.336956521739131</v>
      </c>
      <c r="J191" s="6">
        <v>0</v>
      </c>
      <c r="K191" s="6">
        <v>0</v>
      </c>
      <c r="L191" s="6">
        <v>3.6875</v>
      </c>
      <c r="M191" s="6">
        <v>19.307065217391305</v>
      </c>
      <c r="N191" s="6">
        <v>4.7527173913043477</v>
      </c>
      <c r="O191" s="6">
        <f>SUM(NonNurse[[#This Row],[Qualified Social Work Staff Hours]],NonNurse[[#This Row],[Other Social Work Staff Hours]])/NonNurse[[#This Row],[MDS Census]]</f>
        <v>0.20170402770184073</v>
      </c>
      <c r="P191" s="6">
        <v>6.0081521739130439</v>
      </c>
      <c r="Q191" s="6">
        <v>8.2146739130434785</v>
      </c>
      <c r="R191" s="6">
        <f>SUM(NonNurse[[#This Row],[Qualified Activities Professional Hours]],NonNurse[[#This Row],[Other Activities Professional Hours]])/NonNurse[[#This Row],[MDS Census]]</f>
        <v>0.1192363768908329</v>
      </c>
      <c r="S191" s="6">
        <v>3.8777173913043477</v>
      </c>
      <c r="T191" s="6">
        <v>6.4703260869565211</v>
      </c>
      <c r="U191" s="6">
        <v>5.5543478260869561</v>
      </c>
      <c r="V191" s="6">
        <f>SUM(NonNurse[[#This Row],[Occupational Therapist Hours]],NonNurse[[#This Row],[OT Assistant Hours]],NonNurse[[#This Row],[OT Aide Hours]])/NonNurse[[#This Row],[MDS Census]]</f>
        <v>0.13331693092764718</v>
      </c>
      <c r="W191" s="6">
        <v>9.9347826086956523</v>
      </c>
      <c r="X191" s="6">
        <v>12.676630434782609</v>
      </c>
      <c r="Y191" s="6">
        <v>0</v>
      </c>
      <c r="Z191" s="6">
        <f>SUM(NonNurse[[#This Row],[Physical Therapist (PT) Hours]],NonNurse[[#This Row],[PT Assistant Hours]],NonNurse[[#This Row],[PT Aide Hours]])/NonNurse[[#This Row],[MDS Census]]</f>
        <v>0.1895616912702752</v>
      </c>
      <c r="AA191" s="6">
        <v>0</v>
      </c>
      <c r="AB191" s="6">
        <v>0</v>
      </c>
      <c r="AC191" s="6">
        <v>0</v>
      </c>
      <c r="AD191" s="6">
        <v>0</v>
      </c>
      <c r="AE191" s="6">
        <v>5.6195652173913047</v>
      </c>
      <c r="AF191" s="6">
        <v>0</v>
      </c>
      <c r="AG191" s="6">
        <v>0</v>
      </c>
      <c r="AH191" s="1">
        <v>445108</v>
      </c>
      <c r="AI191">
        <v>4</v>
      </c>
    </row>
    <row r="192" spans="1:35" x14ac:dyDescent="0.25">
      <c r="A192" t="s">
        <v>352</v>
      </c>
      <c r="B192" t="s">
        <v>41</v>
      </c>
      <c r="C192" t="s">
        <v>551</v>
      </c>
      <c r="D192" t="s">
        <v>415</v>
      </c>
      <c r="E192" s="6">
        <v>93.858695652173907</v>
      </c>
      <c r="F192" s="6">
        <v>5.0869565217391308</v>
      </c>
      <c r="G192" s="6">
        <v>1.6304347826086956E-2</v>
      </c>
      <c r="H192" s="6">
        <v>0.69021739130434778</v>
      </c>
      <c r="I192" s="6">
        <v>5.4782608695652177</v>
      </c>
      <c r="J192" s="6">
        <v>0</v>
      </c>
      <c r="K192" s="6">
        <v>0</v>
      </c>
      <c r="L192" s="6">
        <v>2.152173913043478</v>
      </c>
      <c r="M192" s="6">
        <v>18.239130434782609</v>
      </c>
      <c r="N192" s="6">
        <v>0</v>
      </c>
      <c r="O192" s="6">
        <f>SUM(NonNurse[[#This Row],[Qualified Social Work Staff Hours]],NonNurse[[#This Row],[Other Social Work Staff Hours]])/NonNurse[[#This Row],[MDS Census]]</f>
        <v>0.19432541980312684</v>
      </c>
      <c r="P192" s="6">
        <v>5.8016304347826084</v>
      </c>
      <c r="Q192" s="6">
        <v>4.2364130434782608</v>
      </c>
      <c r="R192" s="6">
        <f>SUM(NonNurse[[#This Row],[Qualified Activities Professional Hours]],NonNurse[[#This Row],[Other Activities Professional Hours]])/NonNurse[[#This Row],[MDS Census]]</f>
        <v>0.10694846554719166</v>
      </c>
      <c r="S192" s="6">
        <v>10.633152173913043</v>
      </c>
      <c r="T192" s="6">
        <v>11.891304347826088</v>
      </c>
      <c r="U192" s="6">
        <v>0</v>
      </c>
      <c r="V192" s="6">
        <f>SUM(NonNurse[[#This Row],[Occupational Therapist Hours]],NonNurse[[#This Row],[OT Assistant Hours]],NonNurse[[#This Row],[OT Aide Hours]])/NonNurse[[#This Row],[MDS Census]]</f>
        <v>0.23998262883613206</v>
      </c>
      <c r="W192" s="6">
        <v>7.4320652173913047</v>
      </c>
      <c r="X192" s="6">
        <v>10.986413043478262</v>
      </c>
      <c r="Y192" s="6">
        <v>0</v>
      </c>
      <c r="Z192" s="6">
        <f>SUM(NonNurse[[#This Row],[Physical Therapist (PT) Hours]],NonNurse[[#This Row],[PT Assistant Hours]],NonNurse[[#This Row],[PT Aide Hours]])/NonNurse[[#This Row],[MDS Census]]</f>
        <v>0.19623624782860455</v>
      </c>
      <c r="AA192" s="6">
        <v>0</v>
      </c>
      <c r="AB192" s="6">
        <v>0</v>
      </c>
      <c r="AC192" s="6">
        <v>0</v>
      </c>
      <c r="AD192" s="6">
        <v>0</v>
      </c>
      <c r="AE192" s="6">
        <v>0</v>
      </c>
      <c r="AF192" s="6">
        <v>0</v>
      </c>
      <c r="AG192" s="6">
        <v>0</v>
      </c>
      <c r="AH192" s="1">
        <v>445128</v>
      </c>
      <c r="AI192">
        <v>4</v>
      </c>
    </row>
    <row r="193" spans="1:35" x14ac:dyDescent="0.25">
      <c r="A193" t="s">
        <v>352</v>
      </c>
      <c r="B193" t="s">
        <v>8</v>
      </c>
      <c r="C193" t="s">
        <v>537</v>
      </c>
      <c r="D193" t="s">
        <v>365</v>
      </c>
      <c r="E193" s="6">
        <v>48.434782608695649</v>
      </c>
      <c r="F193" s="6">
        <v>5.3913043478260869</v>
      </c>
      <c r="G193" s="6">
        <v>0.23369565217391305</v>
      </c>
      <c r="H193" s="6">
        <v>0.46195652173913043</v>
      </c>
      <c r="I193" s="6">
        <v>2.1739130434782608</v>
      </c>
      <c r="J193" s="6">
        <v>0</v>
      </c>
      <c r="K193" s="6">
        <v>0</v>
      </c>
      <c r="L193" s="6">
        <v>4.0479347826086958</v>
      </c>
      <c r="M193" s="6">
        <v>4.9565217391304346</v>
      </c>
      <c r="N193" s="6">
        <v>0</v>
      </c>
      <c r="O193" s="6">
        <f>SUM(NonNurse[[#This Row],[Qualified Social Work Staff Hours]],NonNurse[[#This Row],[Other Social Work Staff Hours]])/NonNurse[[#This Row],[MDS Census]]</f>
        <v>0.10233393177737882</v>
      </c>
      <c r="P193" s="6">
        <v>4.7880434782608692</v>
      </c>
      <c r="Q193" s="6">
        <v>0.50271739130434778</v>
      </c>
      <c r="R193" s="6">
        <f>SUM(NonNurse[[#This Row],[Qualified Activities Professional Hours]],NonNurse[[#This Row],[Other Activities Professional Hours]])/NonNurse[[#This Row],[MDS Census]]</f>
        <v>0.10923473967684021</v>
      </c>
      <c r="S193" s="6">
        <v>5.25</v>
      </c>
      <c r="T193" s="6">
        <v>0.125</v>
      </c>
      <c r="U193" s="6">
        <v>0</v>
      </c>
      <c r="V193" s="6">
        <f>SUM(NonNurse[[#This Row],[Occupational Therapist Hours]],NonNurse[[#This Row],[OT Assistant Hours]],NonNurse[[#This Row],[OT Aide Hours]])/NonNurse[[#This Row],[MDS Census]]</f>
        <v>0.11097396768402155</v>
      </c>
      <c r="W193" s="6">
        <v>1.5951086956521738</v>
      </c>
      <c r="X193" s="6">
        <v>4.4375</v>
      </c>
      <c r="Y193" s="6">
        <v>0.19565217391304349</v>
      </c>
      <c r="Z193" s="6">
        <f>SUM(NonNurse[[#This Row],[Physical Therapist (PT) Hours]],NonNurse[[#This Row],[PT Assistant Hours]],NonNurse[[#This Row],[PT Aide Hours]])/NonNurse[[#This Row],[MDS Census]]</f>
        <v>0.12859066427289051</v>
      </c>
      <c r="AA193" s="6">
        <v>0</v>
      </c>
      <c r="AB193" s="6">
        <v>0</v>
      </c>
      <c r="AC193" s="6">
        <v>0</v>
      </c>
      <c r="AD193" s="6">
        <v>0</v>
      </c>
      <c r="AE193" s="6">
        <v>1.6630434782608696</v>
      </c>
      <c r="AF193" s="6">
        <v>0</v>
      </c>
      <c r="AG193" s="6">
        <v>0</v>
      </c>
      <c r="AH193" s="1">
        <v>445002</v>
      </c>
      <c r="AI193">
        <v>4</v>
      </c>
    </row>
    <row r="194" spans="1:35" x14ac:dyDescent="0.25">
      <c r="A194" t="s">
        <v>352</v>
      </c>
      <c r="B194" t="s">
        <v>24</v>
      </c>
      <c r="C194" t="s">
        <v>492</v>
      </c>
      <c r="D194" t="s">
        <v>434</v>
      </c>
      <c r="E194" s="6">
        <v>85.782608695652172</v>
      </c>
      <c r="F194" s="6">
        <v>9.1739130434782616</v>
      </c>
      <c r="G194" s="6">
        <v>1.0869565217391304E-2</v>
      </c>
      <c r="H194" s="6">
        <v>1.201086956521739</v>
      </c>
      <c r="I194" s="6">
        <v>4.3913043478260869</v>
      </c>
      <c r="J194" s="6">
        <v>0</v>
      </c>
      <c r="K194" s="6">
        <v>0</v>
      </c>
      <c r="L194" s="6">
        <v>5.1920652173913044</v>
      </c>
      <c r="M194" s="6">
        <v>10.907608695652174</v>
      </c>
      <c r="N194" s="6">
        <v>0.52173913043478259</v>
      </c>
      <c r="O194" s="6">
        <f>SUM(NonNurse[[#This Row],[Qualified Social Work Staff Hours]],NonNurse[[#This Row],[Other Social Work Staff Hours]])/NonNurse[[#This Row],[MDS Census]]</f>
        <v>0.1332361885453624</v>
      </c>
      <c r="P194" s="6">
        <v>6.3913043478260869</v>
      </c>
      <c r="Q194" s="6">
        <v>5.9782608695652177</v>
      </c>
      <c r="R194" s="6">
        <f>SUM(NonNurse[[#This Row],[Qualified Activities Professional Hours]],NonNurse[[#This Row],[Other Activities Professional Hours]])/NonNurse[[#This Row],[MDS Census]]</f>
        <v>0.14419665484034466</v>
      </c>
      <c r="S194" s="6">
        <v>4.3478260869565215</v>
      </c>
      <c r="T194" s="6">
        <v>18.059782608695652</v>
      </c>
      <c r="U194" s="6">
        <v>0</v>
      </c>
      <c r="V194" s="6">
        <f>SUM(NonNurse[[#This Row],[Occupational Therapist Hours]],NonNurse[[#This Row],[OT Assistant Hours]],NonNurse[[#This Row],[OT Aide Hours]])/NonNurse[[#This Row],[MDS Census]]</f>
        <v>0.26121388748099339</v>
      </c>
      <c r="W194" s="6">
        <v>9.4320652173913047</v>
      </c>
      <c r="X194" s="6">
        <v>18.298913043478262</v>
      </c>
      <c r="Y194" s="6">
        <v>2.8369565217391304</v>
      </c>
      <c r="Z194" s="6">
        <f>SUM(NonNurse[[#This Row],[Physical Therapist (PT) Hours]],NonNurse[[#This Row],[PT Assistant Hours]],NonNurse[[#This Row],[PT Aide Hours]])/NonNurse[[#This Row],[MDS Census]]</f>
        <v>0.35634186517992905</v>
      </c>
      <c r="AA194" s="6">
        <v>0</v>
      </c>
      <c r="AB194" s="6">
        <v>0</v>
      </c>
      <c r="AC194" s="6">
        <v>0</v>
      </c>
      <c r="AD194" s="6">
        <v>0</v>
      </c>
      <c r="AE194" s="6">
        <v>5.0434782608695654</v>
      </c>
      <c r="AF194" s="6">
        <v>0</v>
      </c>
      <c r="AG194" s="6">
        <v>0</v>
      </c>
      <c r="AH194" s="1">
        <v>445101</v>
      </c>
      <c r="AI194">
        <v>4</v>
      </c>
    </row>
    <row r="195" spans="1:35" x14ac:dyDescent="0.25">
      <c r="A195" t="s">
        <v>352</v>
      </c>
      <c r="B195" t="s">
        <v>35</v>
      </c>
      <c r="C195" t="s">
        <v>507</v>
      </c>
      <c r="D195" t="s">
        <v>373</v>
      </c>
      <c r="E195" s="6">
        <v>56.032608695652172</v>
      </c>
      <c r="F195" s="6">
        <v>4.9565217391304346</v>
      </c>
      <c r="G195" s="6">
        <v>1.6304347826086956E-2</v>
      </c>
      <c r="H195" s="6">
        <v>1.076086956521739</v>
      </c>
      <c r="I195" s="6">
        <v>2.75</v>
      </c>
      <c r="J195" s="6">
        <v>0</v>
      </c>
      <c r="K195" s="6">
        <v>0</v>
      </c>
      <c r="L195" s="6">
        <v>1.3615217391304346</v>
      </c>
      <c r="M195" s="6">
        <v>10.176630434782609</v>
      </c>
      <c r="N195" s="6">
        <v>0</v>
      </c>
      <c r="O195" s="6">
        <f>SUM(NonNurse[[#This Row],[Qualified Social Work Staff Hours]],NonNurse[[#This Row],[Other Social Work Staff Hours]])/NonNurse[[#This Row],[MDS Census]]</f>
        <v>0.18161978661493697</v>
      </c>
      <c r="P195" s="6">
        <v>5.1059782608695654</v>
      </c>
      <c r="Q195" s="6">
        <v>2.2119565217391304</v>
      </c>
      <c r="R195" s="6">
        <f>SUM(NonNurse[[#This Row],[Qualified Activities Professional Hours]],NonNurse[[#This Row],[Other Activities Professional Hours]])/NonNurse[[#This Row],[MDS Census]]</f>
        <v>0.13060135790494665</v>
      </c>
      <c r="S195" s="6">
        <v>5.38</v>
      </c>
      <c r="T195" s="6">
        <v>13.1875</v>
      </c>
      <c r="U195" s="6">
        <v>0</v>
      </c>
      <c r="V195" s="6">
        <f>SUM(NonNurse[[#This Row],[Occupational Therapist Hours]],NonNurse[[#This Row],[OT Assistant Hours]],NonNurse[[#This Row],[OT Aide Hours]])/NonNurse[[#This Row],[MDS Census]]</f>
        <v>0.33136954413191078</v>
      </c>
      <c r="W195" s="6">
        <v>9.3016304347826093</v>
      </c>
      <c r="X195" s="6">
        <v>17.641304347826086</v>
      </c>
      <c r="Y195" s="6">
        <v>3.1195652173913042</v>
      </c>
      <c r="Z195" s="6">
        <f>SUM(NonNurse[[#This Row],[Physical Therapist (PT) Hours]],NonNurse[[#This Row],[PT Assistant Hours]],NonNurse[[#This Row],[PT Aide Hours]])/NonNurse[[#This Row],[MDS Census]]</f>
        <v>0.53651794374393791</v>
      </c>
      <c r="AA195" s="6">
        <v>0</v>
      </c>
      <c r="AB195" s="6">
        <v>0</v>
      </c>
      <c r="AC195" s="6">
        <v>0</v>
      </c>
      <c r="AD195" s="6">
        <v>0</v>
      </c>
      <c r="AE195" s="6">
        <v>2.3369565217391304</v>
      </c>
      <c r="AF195" s="6">
        <v>0</v>
      </c>
      <c r="AG195" s="6">
        <v>0</v>
      </c>
      <c r="AH195" s="1">
        <v>445117</v>
      </c>
      <c r="AI195">
        <v>4</v>
      </c>
    </row>
    <row r="196" spans="1:35" x14ac:dyDescent="0.25">
      <c r="A196" t="s">
        <v>352</v>
      </c>
      <c r="B196" t="s">
        <v>39</v>
      </c>
      <c r="C196" t="s">
        <v>495</v>
      </c>
      <c r="D196" t="s">
        <v>435</v>
      </c>
      <c r="E196" s="6">
        <v>94.543478260869563</v>
      </c>
      <c r="F196" s="6">
        <v>4.8260869565217392</v>
      </c>
      <c r="G196" s="6">
        <v>8.152173913043478E-3</v>
      </c>
      <c r="H196" s="6">
        <v>0.61956521739130432</v>
      </c>
      <c r="I196" s="6">
        <v>2.25</v>
      </c>
      <c r="J196" s="6">
        <v>0</v>
      </c>
      <c r="K196" s="6">
        <v>0</v>
      </c>
      <c r="L196" s="6">
        <v>3.7802173913043475</v>
      </c>
      <c r="M196" s="6">
        <v>9.1032608695652169</v>
      </c>
      <c r="N196" s="6">
        <v>0.53804347826086951</v>
      </c>
      <c r="O196" s="6">
        <f>SUM(NonNurse[[#This Row],[Qualified Social Work Staff Hours]],NonNurse[[#This Row],[Other Social Work Staff Hours]])/NonNurse[[#This Row],[MDS Census]]</f>
        <v>0.10197746608415727</v>
      </c>
      <c r="P196" s="6">
        <v>4.8858695652173916</v>
      </c>
      <c r="Q196" s="6">
        <v>6.7309782608695654</v>
      </c>
      <c r="R196" s="6">
        <f>SUM(NonNurse[[#This Row],[Qualified Activities Professional Hours]],NonNurse[[#This Row],[Other Activities Professional Hours]])/NonNurse[[#This Row],[MDS Census]]</f>
        <v>0.12287307426994712</v>
      </c>
      <c r="S196" s="6">
        <v>5.7989130434782608</v>
      </c>
      <c r="T196" s="6">
        <v>13.668478260869565</v>
      </c>
      <c r="U196" s="6">
        <v>0</v>
      </c>
      <c r="V196" s="6">
        <f>SUM(NonNurse[[#This Row],[Occupational Therapist Hours]],NonNurse[[#This Row],[OT Assistant Hours]],NonNurse[[#This Row],[OT Aide Hours]])/NonNurse[[#This Row],[MDS Census]]</f>
        <v>0.20590940446079559</v>
      </c>
      <c r="W196" s="6">
        <v>6.2065217391304346</v>
      </c>
      <c r="X196" s="6">
        <v>11.470108695652174</v>
      </c>
      <c r="Y196" s="6">
        <v>0</v>
      </c>
      <c r="Z196" s="6">
        <f>SUM(NonNurse[[#This Row],[Physical Therapist (PT) Hours]],NonNurse[[#This Row],[PT Assistant Hours]],NonNurse[[#This Row],[PT Aide Hours]])/NonNurse[[#This Row],[MDS Census]]</f>
        <v>0.1869682685674868</v>
      </c>
      <c r="AA196" s="6">
        <v>0</v>
      </c>
      <c r="AB196" s="6">
        <v>0</v>
      </c>
      <c r="AC196" s="6">
        <v>0</v>
      </c>
      <c r="AD196" s="6">
        <v>0</v>
      </c>
      <c r="AE196" s="6">
        <v>0</v>
      </c>
      <c r="AF196" s="6">
        <v>0</v>
      </c>
      <c r="AG196" s="6">
        <v>0</v>
      </c>
      <c r="AH196" s="1">
        <v>445126</v>
      </c>
      <c r="AI196">
        <v>4</v>
      </c>
    </row>
    <row r="197" spans="1:35" x14ac:dyDescent="0.25">
      <c r="A197" t="s">
        <v>352</v>
      </c>
      <c r="B197" t="s">
        <v>34</v>
      </c>
      <c r="C197" t="s">
        <v>549</v>
      </c>
      <c r="D197" t="s">
        <v>378</v>
      </c>
      <c r="E197" s="6">
        <v>82.293478260869563</v>
      </c>
      <c r="F197" s="6">
        <v>5.5217391304347823</v>
      </c>
      <c r="G197" s="6">
        <v>4.3478260869565216E-2</v>
      </c>
      <c r="H197" s="6">
        <v>0.41847826086956524</v>
      </c>
      <c r="I197" s="6">
        <v>1.8478260869565217</v>
      </c>
      <c r="J197" s="6">
        <v>0</v>
      </c>
      <c r="K197" s="6">
        <v>0</v>
      </c>
      <c r="L197" s="6">
        <v>1.1766304347826086</v>
      </c>
      <c r="M197" s="6">
        <v>5.1141304347826084</v>
      </c>
      <c r="N197" s="6">
        <v>9.2527173913043477</v>
      </c>
      <c r="O197" s="6">
        <f>SUM(NonNurse[[#This Row],[Qualified Social Work Staff Hours]],NonNurse[[#This Row],[Other Social Work Staff Hours]])/NonNurse[[#This Row],[MDS Census]]</f>
        <v>0.1745806366398098</v>
      </c>
      <c r="P197" s="6">
        <v>4.1358695652173916</v>
      </c>
      <c r="Q197" s="6">
        <v>5.1521739130434785</v>
      </c>
      <c r="R197" s="6">
        <f>SUM(NonNurse[[#This Row],[Qualified Activities Professional Hours]],NonNurse[[#This Row],[Other Activities Professional Hours]])/NonNurse[[#This Row],[MDS Census]]</f>
        <v>0.11286487914410252</v>
      </c>
      <c r="S197" s="6">
        <v>4.5788043478260869</v>
      </c>
      <c r="T197" s="6">
        <v>2.6902173913043477</v>
      </c>
      <c r="U197" s="6">
        <v>0</v>
      </c>
      <c r="V197" s="6">
        <f>SUM(NonNurse[[#This Row],[Occupational Therapist Hours]],NonNurse[[#This Row],[OT Assistant Hours]],NonNurse[[#This Row],[OT Aide Hours]])/NonNurse[[#This Row],[MDS Census]]</f>
        <v>8.833047153612468E-2</v>
      </c>
      <c r="W197" s="6">
        <v>4.5788043478260869</v>
      </c>
      <c r="X197" s="6">
        <v>7.4619565217391308</v>
      </c>
      <c r="Y197" s="6">
        <v>0</v>
      </c>
      <c r="Z197" s="6">
        <f>SUM(NonNurse[[#This Row],[Physical Therapist (PT) Hours]],NonNurse[[#This Row],[PT Assistant Hours]],NonNurse[[#This Row],[PT Aide Hours]])/NonNurse[[#This Row],[MDS Census]]</f>
        <v>0.14631488574824991</v>
      </c>
      <c r="AA197" s="6">
        <v>0</v>
      </c>
      <c r="AB197" s="6">
        <v>0</v>
      </c>
      <c r="AC197" s="6">
        <v>0</v>
      </c>
      <c r="AD197" s="6">
        <v>0</v>
      </c>
      <c r="AE197" s="6">
        <v>0</v>
      </c>
      <c r="AF197" s="6">
        <v>0</v>
      </c>
      <c r="AG197" s="6">
        <v>0</v>
      </c>
      <c r="AH197" s="1">
        <v>445116</v>
      </c>
      <c r="AI197">
        <v>4</v>
      </c>
    </row>
    <row r="198" spans="1:35" x14ac:dyDescent="0.25">
      <c r="A198" t="s">
        <v>352</v>
      </c>
      <c r="B198" t="s">
        <v>36</v>
      </c>
      <c r="C198" t="s">
        <v>534</v>
      </c>
      <c r="D198" t="s">
        <v>377</v>
      </c>
      <c r="E198" s="6">
        <v>70.706521739130437</v>
      </c>
      <c r="F198" s="6">
        <v>5.3913043478260869</v>
      </c>
      <c r="G198" s="6">
        <v>6.5217391304347824E-2</v>
      </c>
      <c r="H198" s="6">
        <v>0.35326086956521741</v>
      </c>
      <c r="I198" s="6">
        <v>2.1847826086956523</v>
      </c>
      <c r="J198" s="6">
        <v>0</v>
      </c>
      <c r="K198" s="6">
        <v>0</v>
      </c>
      <c r="L198" s="6">
        <v>3.0516304347826089</v>
      </c>
      <c r="M198" s="6">
        <v>8.6413043478260878</v>
      </c>
      <c r="N198" s="6">
        <v>1.7201086956521738</v>
      </c>
      <c r="O198" s="6">
        <f>SUM(NonNurse[[#This Row],[Qualified Social Work Staff Hours]],NonNurse[[#This Row],[Other Social Work Staff Hours]])/NonNurse[[#This Row],[MDS Census]]</f>
        <v>0.14654112221368179</v>
      </c>
      <c r="P198" s="6">
        <v>4.0788043478260869</v>
      </c>
      <c r="Q198" s="6">
        <v>2.1548913043478262</v>
      </c>
      <c r="R198" s="6">
        <f>SUM(NonNurse[[#This Row],[Qualified Activities Professional Hours]],NonNurse[[#This Row],[Other Activities Professional Hours]])/NonNurse[[#This Row],[MDS Census]]</f>
        <v>8.8162951575710982E-2</v>
      </c>
      <c r="S198" s="6">
        <v>4.6304347826086953</v>
      </c>
      <c r="T198" s="6">
        <v>4.4673913043478262</v>
      </c>
      <c r="U198" s="6">
        <v>0</v>
      </c>
      <c r="V198" s="6">
        <f>SUM(NonNurse[[#This Row],[Occupational Therapist Hours]],NonNurse[[#This Row],[OT Assistant Hours]],NonNurse[[#This Row],[OT Aide Hours]])/NonNurse[[#This Row],[MDS Census]]</f>
        <v>0.12867025365103765</v>
      </c>
      <c r="W198" s="6">
        <v>4.0108695652173916</v>
      </c>
      <c r="X198" s="6">
        <v>4.5489130434782608</v>
      </c>
      <c r="Y198" s="6">
        <v>0</v>
      </c>
      <c r="Z198" s="6">
        <f>SUM(NonNurse[[#This Row],[Physical Therapist (PT) Hours]],NonNurse[[#This Row],[PT Assistant Hours]],NonNurse[[#This Row],[PT Aide Hours]])/NonNurse[[#This Row],[MDS Census]]</f>
        <v>0.12106072252113759</v>
      </c>
      <c r="AA198" s="6">
        <v>0</v>
      </c>
      <c r="AB198" s="6">
        <v>0</v>
      </c>
      <c r="AC198" s="6">
        <v>0</v>
      </c>
      <c r="AD198" s="6">
        <v>0</v>
      </c>
      <c r="AE198" s="6">
        <v>0</v>
      </c>
      <c r="AF198" s="6">
        <v>0</v>
      </c>
      <c r="AG198" s="6">
        <v>0</v>
      </c>
      <c r="AH198" s="1">
        <v>445119</v>
      </c>
      <c r="AI198">
        <v>4</v>
      </c>
    </row>
    <row r="199" spans="1:35" x14ac:dyDescent="0.25">
      <c r="A199" t="s">
        <v>352</v>
      </c>
      <c r="B199" t="s">
        <v>43</v>
      </c>
      <c r="C199" t="s">
        <v>490</v>
      </c>
      <c r="D199" t="s">
        <v>384</v>
      </c>
      <c r="E199" s="6">
        <v>88.434782608695656</v>
      </c>
      <c r="F199" s="6">
        <v>5.4782608695652177</v>
      </c>
      <c r="G199" s="6">
        <v>0.22282608695652173</v>
      </c>
      <c r="H199" s="6">
        <v>0.48369565217391303</v>
      </c>
      <c r="I199" s="6">
        <v>2.1304347826086958</v>
      </c>
      <c r="J199" s="6">
        <v>0</v>
      </c>
      <c r="K199" s="6">
        <v>0</v>
      </c>
      <c r="L199" s="6">
        <v>2.4945652173913042</v>
      </c>
      <c r="M199" s="6">
        <v>5.3505434782608692</v>
      </c>
      <c r="N199" s="6">
        <v>4.8423913043478262</v>
      </c>
      <c r="O199" s="6">
        <f>SUM(NonNurse[[#This Row],[Qualified Social Work Staff Hours]],NonNurse[[#This Row],[Other Social Work Staff Hours]])/NonNurse[[#This Row],[MDS Census]]</f>
        <v>0.11525934119960668</v>
      </c>
      <c r="P199" s="6">
        <v>5.2146739130434785</v>
      </c>
      <c r="Q199" s="6">
        <v>4.3016304347826084</v>
      </c>
      <c r="R199" s="6">
        <f>SUM(NonNurse[[#This Row],[Qualified Activities Professional Hours]],NonNurse[[#This Row],[Other Activities Professional Hours]])/NonNurse[[#This Row],[MDS Census]]</f>
        <v>0.10760816125860372</v>
      </c>
      <c r="S199" s="6">
        <v>4.6739130434782608</v>
      </c>
      <c r="T199" s="6">
        <v>8.7527173913043477</v>
      </c>
      <c r="U199" s="6">
        <v>0</v>
      </c>
      <c r="V199" s="6">
        <f>SUM(NonNurse[[#This Row],[Occupational Therapist Hours]],NonNurse[[#This Row],[OT Assistant Hours]],NonNurse[[#This Row],[OT Aide Hours]])/NonNurse[[#This Row],[MDS Census]]</f>
        <v>0.15182522123893805</v>
      </c>
      <c r="W199" s="6">
        <v>1.388586956521739</v>
      </c>
      <c r="X199" s="6">
        <v>9.8913043478260878</v>
      </c>
      <c r="Y199" s="6">
        <v>10.119565217391305</v>
      </c>
      <c r="Z199" s="6">
        <f>SUM(NonNurse[[#This Row],[Physical Therapist (PT) Hours]],NonNurse[[#This Row],[PT Assistant Hours]],NonNurse[[#This Row],[PT Aide Hours]])/NonNurse[[#This Row],[MDS Census]]</f>
        <v>0.24198008849557523</v>
      </c>
      <c r="AA199" s="6">
        <v>0</v>
      </c>
      <c r="AB199" s="6">
        <v>0</v>
      </c>
      <c r="AC199" s="6">
        <v>0</v>
      </c>
      <c r="AD199" s="6">
        <v>0</v>
      </c>
      <c r="AE199" s="6">
        <v>2.1956521739130435</v>
      </c>
      <c r="AF199" s="6">
        <v>0</v>
      </c>
      <c r="AG199" s="6">
        <v>0</v>
      </c>
      <c r="AH199" s="1">
        <v>445130</v>
      </c>
      <c r="AI199">
        <v>4</v>
      </c>
    </row>
    <row r="200" spans="1:35" x14ac:dyDescent="0.25">
      <c r="A200" t="s">
        <v>352</v>
      </c>
      <c r="B200" t="s">
        <v>20</v>
      </c>
      <c r="C200" t="s">
        <v>479</v>
      </c>
      <c r="D200" t="s">
        <v>420</v>
      </c>
      <c r="E200" s="6">
        <v>89.152173913043484</v>
      </c>
      <c r="F200" s="6">
        <v>5.0434782608695654</v>
      </c>
      <c r="G200" s="6">
        <v>8.152173913043478E-3</v>
      </c>
      <c r="H200" s="6">
        <v>0.4891304347826087</v>
      </c>
      <c r="I200" s="6">
        <v>5.3043478260869561</v>
      </c>
      <c r="J200" s="6">
        <v>0</v>
      </c>
      <c r="K200" s="6">
        <v>0</v>
      </c>
      <c r="L200" s="6">
        <v>7.5054347826086953</v>
      </c>
      <c r="M200" s="6">
        <v>16.233695652173914</v>
      </c>
      <c r="N200" s="6">
        <v>0</v>
      </c>
      <c r="O200" s="6">
        <f>SUM(NonNurse[[#This Row],[Qualified Social Work Staff Hours]],NonNurse[[#This Row],[Other Social Work Staff Hours]])/NonNurse[[#This Row],[MDS Census]]</f>
        <v>0.182089734211168</v>
      </c>
      <c r="P200" s="6">
        <v>5.3423913043478262</v>
      </c>
      <c r="Q200" s="6">
        <v>5.2472826086956523</v>
      </c>
      <c r="R200" s="6">
        <f>SUM(NonNurse[[#This Row],[Qualified Activities Professional Hours]],NonNurse[[#This Row],[Other Activities Professional Hours]])/NonNurse[[#This Row],[MDS Census]]</f>
        <v>0.11878200438917337</v>
      </c>
      <c r="S200" s="6">
        <v>12.410326086956522</v>
      </c>
      <c r="T200" s="6">
        <v>6.2472826086956523</v>
      </c>
      <c r="U200" s="6">
        <v>9.8152173913043477</v>
      </c>
      <c r="V200" s="6">
        <f>SUM(NonNurse[[#This Row],[Occupational Therapist Hours]],NonNurse[[#This Row],[OT Assistant Hours]],NonNurse[[#This Row],[OT Aide Hours]])/NonNurse[[#This Row],[MDS Census]]</f>
        <v>0.31937332357961468</v>
      </c>
      <c r="W200" s="6">
        <v>2.1413043478260869</v>
      </c>
      <c r="X200" s="6">
        <v>26.421195652173914</v>
      </c>
      <c r="Y200" s="6">
        <v>5.6847826086956523</v>
      </c>
      <c r="Z200" s="6">
        <f>SUM(NonNurse[[#This Row],[Physical Therapist (PT) Hours]],NonNurse[[#This Row],[PT Assistant Hours]],NonNurse[[#This Row],[PT Aide Hours]])/NonNurse[[#This Row],[MDS Census]]</f>
        <v>0.38414411119239211</v>
      </c>
      <c r="AA200" s="6">
        <v>0</v>
      </c>
      <c r="AB200" s="6">
        <v>0</v>
      </c>
      <c r="AC200" s="6">
        <v>0</v>
      </c>
      <c r="AD200" s="6">
        <v>0</v>
      </c>
      <c r="AE200" s="6">
        <v>0.52173913043478259</v>
      </c>
      <c r="AF200" s="6">
        <v>0</v>
      </c>
      <c r="AG200" s="6">
        <v>0</v>
      </c>
      <c r="AH200" s="1">
        <v>445088</v>
      </c>
      <c r="AI200">
        <v>4</v>
      </c>
    </row>
    <row r="201" spans="1:35" x14ac:dyDescent="0.25">
      <c r="A201" t="s">
        <v>352</v>
      </c>
      <c r="B201" t="s">
        <v>285</v>
      </c>
      <c r="C201" t="s">
        <v>561</v>
      </c>
      <c r="D201" t="s">
        <v>367</v>
      </c>
      <c r="E201" s="6">
        <v>85.619565217391298</v>
      </c>
      <c r="F201" s="6">
        <v>4.9565217391304346</v>
      </c>
      <c r="G201" s="6">
        <v>4.5108695652173916E-2</v>
      </c>
      <c r="H201" s="6">
        <v>0.90217391304347827</v>
      </c>
      <c r="I201" s="6">
        <v>3.902173913043478</v>
      </c>
      <c r="J201" s="6">
        <v>0</v>
      </c>
      <c r="K201" s="6">
        <v>0</v>
      </c>
      <c r="L201" s="6">
        <v>5.7445652173913047</v>
      </c>
      <c r="M201" s="6">
        <v>16.070652173913043</v>
      </c>
      <c r="N201" s="6">
        <v>0</v>
      </c>
      <c r="O201" s="6">
        <f>SUM(NonNurse[[#This Row],[Qualified Social Work Staff Hours]],NonNurse[[#This Row],[Other Social Work Staff Hours]])/NonNurse[[#This Row],[MDS Census]]</f>
        <v>0.18769836232068046</v>
      </c>
      <c r="P201" s="6">
        <v>5.0434782608695654</v>
      </c>
      <c r="Q201" s="6">
        <v>3.0706521739130435</v>
      </c>
      <c r="R201" s="6">
        <f>SUM(NonNurse[[#This Row],[Qualified Activities Professional Hours]],NonNurse[[#This Row],[Other Activities Professional Hours]])/NonNurse[[#This Row],[MDS Census]]</f>
        <v>9.4769582328297589E-2</v>
      </c>
      <c r="S201" s="6">
        <v>9.4076086956521738</v>
      </c>
      <c r="T201" s="6">
        <v>7.7961956521739131</v>
      </c>
      <c r="U201" s="6">
        <v>5.0543478260869561</v>
      </c>
      <c r="V201" s="6">
        <f>SUM(NonNurse[[#This Row],[Occupational Therapist Hours]],NonNurse[[#This Row],[OT Assistant Hours]],NonNurse[[#This Row],[OT Aide Hours]])/NonNurse[[#This Row],[MDS Census]]</f>
        <v>0.25996572299098641</v>
      </c>
      <c r="W201" s="6">
        <v>12.144021739130435</v>
      </c>
      <c r="X201" s="6">
        <v>18.989130434782609</v>
      </c>
      <c r="Y201" s="6">
        <v>1.6413043478260869</v>
      </c>
      <c r="Z201" s="6">
        <f>SUM(NonNurse[[#This Row],[Physical Therapist (PT) Hours]],NonNurse[[#This Row],[PT Assistant Hours]],NonNurse[[#This Row],[PT Aide Hours]])/NonNurse[[#This Row],[MDS Census]]</f>
        <v>0.38279167195632863</v>
      </c>
      <c r="AA201" s="6">
        <v>0</v>
      </c>
      <c r="AB201" s="6">
        <v>0</v>
      </c>
      <c r="AC201" s="6">
        <v>0</v>
      </c>
      <c r="AD201" s="6">
        <v>0</v>
      </c>
      <c r="AE201" s="6">
        <v>0</v>
      </c>
      <c r="AF201" s="6">
        <v>0</v>
      </c>
      <c r="AG201" s="6">
        <v>0</v>
      </c>
      <c r="AH201" s="1">
        <v>445515</v>
      </c>
      <c r="AI201">
        <v>4</v>
      </c>
    </row>
    <row r="202" spans="1:35" x14ac:dyDescent="0.25">
      <c r="A202" t="s">
        <v>352</v>
      </c>
      <c r="B202" t="s">
        <v>251</v>
      </c>
      <c r="C202" t="s">
        <v>508</v>
      </c>
      <c r="D202" t="s">
        <v>405</v>
      </c>
      <c r="E202" s="6">
        <v>93.086956521739125</v>
      </c>
      <c r="F202" s="6">
        <v>9.8260869565217384</v>
      </c>
      <c r="G202" s="6">
        <v>1.0869565217391304E-2</v>
      </c>
      <c r="H202" s="6">
        <v>0.97282608695652173</v>
      </c>
      <c r="I202" s="6">
        <v>5.7065217391304346</v>
      </c>
      <c r="J202" s="6">
        <v>0</v>
      </c>
      <c r="K202" s="6">
        <v>0</v>
      </c>
      <c r="L202" s="6">
        <v>10.217499999999999</v>
      </c>
      <c r="M202" s="6">
        <v>28.945652173913043</v>
      </c>
      <c r="N202" s="6">
        <v>0</v>
      </c>
      <c r="O202" s="6">
        <f>SUM(NonNurse[[#This Row],[Qualified Social Work Staff Hours]],NonNurse[[#This Row],[Other Social Work Staff Hours]])/NonNurse[[#This Row],[MDS Census]]</f>
        <v>0.31095282578234473</v>
      </c>
      <c r="P202" s="6">
        <v>4.7771739130434785</v>
      </c>
      <c r="Q202" s="6">
        <v>5.3804347826086953</v>
      </c>
      <c r="R202" s="6">
        <f>SUM(NonNurse[[#This Row],[Qualified Activities Professional Hours]],NonNurse[[#This Row],[Other Activities Professional Hours]])/NonNurse[[#This Row],[MDS Census]]</f>
        <v>0.10911957029425502</v>
      </c>
      <c r="S202" s="6">
        <v>23.211956521739129</v>
      </c>
      <c r="T202" s="6">
        <v>23.576086956521738</v>
      </c>
      <c r="U202" s="6">
        <v>9.7608695652173907</v>
      </c>
      <c r="V202" s="6">
        <f>SUM(NonNurse[[#This Row],[Occupational Therapist Hours]],NonNurse[[#This Row],[OT Assistant Hours]],NonNurse[[#This Row],[OT Aide Hours]])/NonNurse[[#This Row],[MDS Census]]</f>
        <v>0.60748482017748717</v>
      </c>
      <c r="W202" s="6">
        <v>30.722826086956523</v>
      </c>
      <c r="X202" s="6">
        <v>26.513586956521738</v>
      </c>
      <c r="Y202" s="6">
        <v>0</v>
      </c>
      <c r="Z202" s="6">
        <f>SUM(NonNurse[[#This Row],[Physical Therapist (PT) Hours]],NonNurse[[#This Row],[PT Assistant Hours]],NonNurse[[#This Row],[PT Aide Hours]])/NonNurse[[#This Row],[MDS Census]]</f>
        <v>0.61487038766931346</v>
      </c>
      <c r="AA202" s="6">
        <v>0</v>
      </c>
      <c r="AB202" s="6">
        <v>0</v>
      </c>
      <c r="AC202" s="6">
        <v>0</v>
      </c>
      <c r="AD202" s="6">
        <v>0</v>
      </c>
      <c r="AE202" s="6">
        <v>8.5869565217391308</v>
      </c>
      <c r="AF202" s="6">
        <v>0</v>
      </c>
      <c r="AG202" s="6">
        <v>2.1739130434782608E-2</v>
      </c>
      <c r="AH202" s="1">
        <v>445475</v>
      </c>
      <c r="AI202">
        <v>4</v>
      </c>
    </row>
    <row r="203" spans="1:35" x14ac:dyDescent="0.25">
      <c r="A203" t="s">
        <v>352</v>
      </c>
      <c r="B203" t="s">
        <v>295</v>
      </c>
      <c r="C203" t="s">
        <v>468</v>
      </c>
      <c r="D203" t="s">
        <v>423</v>
      </c>
      <c r="E203" s="6">
        <v>75.228260869565219</v>
      </c>
      <c r="F203" s="6">
        <v>5.3043478260869561</v>
      </c>
      <c r="G203" s="6">
        <v>3.2608695652173912E-2</v>
      </c>
      <c r="H203" s="6">
        <v>1.0217391304347827</v>
      </c>
      <c r="I203" s="6">
        <v>5.9673913043478262</v>
      </c>
      <c r="J203" s="6">
        <v>0</v>
      </c>
      <c r="K203" s="6">
        <v>0</v>
      </c>
      <c r="L203" s="6">
        <v>8.2798913043478262</v>
      </c>
      <c r="M203" s="6">
        <v>25.55836956521739</v>
      </c>
      <c r="N203" s="6">
        <v>0</v>
      </c>
      <c r="O203" s="6">
        <f>SUM(NonNurse[[#This Row],[Qualified Social Work Staff Hours]],NonNurse[[#This Row],[Other Social Work Staff Hours]])/NonNurse[[#This Row],[MDS Census]]</f>
        <v>0.33974425661031643</v>
      </c>
      <c r="P203" s="6">
        <v>6</v>
      </c>
      <c r="Q203" s="6">
        <v>8.2961956521739122</v>
      </c>
      <c r="R203" s="6">
        <f>SUM(NonNurse[[#This Row],[Qualified Activities Professional Hours]],NonNurse[[#This Row],[Other Activities Professional Hours]])/NonNurse[[#This Row],[MDS Census]]</f>
        <v>0.19003756682560322</v>
      </c>
      <c r="S203" s="6">
        <v>16.032608695652176</v>
      </c>
      <c r="T203" s="6">
        <v>16.869565217391305</v>
      </c>
      <c r="U203" s="6">
        <v>14.489130434782609</v>
      </c>
      <c r="V203" s="6">
        <f>SUM(NonNurse[[#This Row],[Occupational Therapist Hours]],NonNurse[[#This Row],[OT Assistant Hours]],NonNurse[[#This Row],[OT Aide Hours]])/NonNurse[[#This Row],[MDS Census]]</f>
        <v>0.62996676780812033</v>
      </c>
      <c r="W203" s="6">
        <v>20.296195652173914</v>
      </c>
      <c r="X203" s="6">
        <v>24.586956521739129</v>
      </c>
      <c r="Y203" s="6">
        <v>0</v>
      </c>
      <c r="Z203" s="6">
        <f>SUM(NonNurse[[#This Row],[Physical Therapist (PT) Hours]],NonNurse[[#This Row],[PT Assistant Hours]],NonNurse[[#This Row],[PT Aide Hours]])/NonNurse[[#This Row],[MDS Census]]</f>
        <v>0.59662621008524785</v>
      </c>
      <c r="AA203" s="6">
        <v>0</v>
      </c>
      <c r="AB203" s="6">
        <v>0</v>
      </c>
      <c r="AC203" s="6">
        <v>0</v>
      </c>
      <c r="AD203" s="6">
        <v>0</v>
      </c>
      <c r="AE203" s="6">
        <v>1.923913043478261</v>
      </c>
      <c r="AF203" s="6">
        <v>0</v>
      </c>
      <c r="AG203" s="6">
        <v>0</v>
      </c>
      <c r="AH203" s="1">
        <v>445525</v>
      </c>
      <c r="AI203">
        <v>4</v>
      </c>
    </row>
    <row r="204" spans="1:35" x14ac:dyDescent="0.25">
      <c r="A204" t="s">
        <v>352</v>
      </c>
      <c r="B204" t="s">
        <v>289</v>
      </c>
      <c r="C204" t="s">
        <v>526</v>
      </c>
      <c r="D204" t="s">
        <v>414</v>
      </c>
      <c r="E204" s="6">
        <v>86.184782608695656</v>
      </c>
      <c r="F204" s="6">
        <v>5.5652173913043477</v>
      </c>
      <c r="G204" s="6">
        <v>5.434782608695652E-2</v>
      </c>
      <c r="H204" s="6">
        <v>0.81521739130434778</v>
      </c>
      <c r="I204" s="6">
        <v>6.6413043478260869</v>
      </c>
      <c r="J204" s="6">
        <v>0</v>
      </c>
      <c r="K204" s="6">
        <v>0</v>
      </c>
      <c r="L204" s="6">
        <v>6.0190217391304346</v>
      </c>
      <c r="M204" s="6">
        <v>23.684782608695652</v>
      </c>
      <c r="N204" s="6">
        <v>4.2826086956521738</v>
      </c>
      <c r="O204" s="6">
        <f>SUM(NonNurse[[#This Row],[Qualified Social Work Staff Hours]],NonNurse[[#This Row],[Other Social Work Staff Hours]])/NonNurse[[#This Row],[MDS Census]]</f>
        <v>0.3245049817127002</v>
      </c>
      <c r="P204" s="6">
        <v>4.9565217391304346</v>
      </c>
      <c r="Q204" s="6">
        <v>9.2228260869565215</v>
      </c>
      <c r="R204" s="6">
        <f>SUM(NonNurse[[#This Row],[Qualified Activities Professional Hours]],NonNurse[[#This Row],[Other Activities Professional Hours]])/NonNurse[[#This Row],[MDS Census]]</f>
        <v>0.16452263841594147</v>
      </c>
      <c r="S204" s="6">
        <v>20.703804347826086</v>
      </c>
      <c r="T204" s="6">
        <v>25.959239130434781</v>
      </c>
      <c r="U204" s="6">
        <v>11.532608695652174</v>
      </c>
      <c r="V204" s="6">
        <f>SUM(NonNurse[[#This Row],[Occupational Therapist Hours]],NonNurse[[#This Row],[OT Assistant Hours]],NonNurse[[#This Row],[OT Aide Hours]])/NonNurse[[#This Row],[MDS Census]]</f>
        <v>0.67524277966956736</v>
      </c>
      <c r="W204" s="6">
        <v>20.589673913043477</v>
      </c>
      <c r="X204" s="6">
        <v>34.008152173913047</v>
      </c>
      <c r="Y204" s="6">
        <v>1.75</v>
      </c>
      <c r="Z204" s="6">
        <f>SUM(NonNurse[[#This Row],[Physical Therapist (PT) Hours]],NonNurse[[#This Row],[PT Assistant Hours]],NonNurse[[#This Row],[PT Aide Hours]])/NonNurse[[#This Row],[MDS Census]]</f>
        <v>0.65380249716231553</v>
      </c>
      <c r="AA204" s="6">
        <v>0</v>
      </c>
      <c r="AB204" s="6">
        <v>0</v>
      </c>
      <c r="AC204" s="6">
        <v>0</v>
      </c>
      <c r="AD204" s="6">
        <v>0</v>
      </c>
      <c r="AE204" s="6">
        <v>0</v>
      </c>
      <c r="AF204" s="6">
        <v>3.1956521739130435</v>
      </c>
      <c r="AG204" s="6">
        <v>1.0869565217391304E-2</v>
      </c>
      <c r="AH204" s="1">
        <v>445519</v>
      </c>
      <c r="AI204">
        <v>4</v>
      </c>
    </row>
    <row r="205" spans="1:35" x14ac:dyDescent="0.25">
      <c r="A205" t="s">
        <v>352</v>
      </c>
      <c r="B205" t="s">
        <v>14</v>
      </c>
      <c r="C205" t="s">
        <v>504</v>
      </c>
      <c r="D205" t="s">
        <v>431</v>
      </c>
      <c r="E205" s="6">
        <v>98.195652173913047</v>
      </c>
      <c r="F205" s="6">
        <v>4.5652173913043477</v>
      </c>
      <c r="G205" s="6">
        <v>0.24456521739130435</v>
      </c>
      <c r="H205" s="6">
        <v>1.423913043478261</v>
      </c>
      <c r="I205" s="6">
        <v>6.3152173913043477</v>
      </c>
      <c r="J205" s="6">
        <v>0</v>
      </c>
      <c r="K205" s="6">
        <v>0</v>
      </c>
      <c r="L205" s="6">
        <v>10.571195652173914</v>
      </c>
      <c r="M205" s="6">
        <v>8.4891304347826093</v>
      </c>
      <c r="N205" s="6">
        <v>14.385869565217391</v>
      </c>
      <c r="O205" s="6">
        <f>SUM(NonNurse[[#This Row],[Qualified Social Work Staff Hours]],NonNurse[[#This Row],[Other Social Work Staff Hours]])/NonNurse[[#This Row],[MDS Census]]</f>
        <v>0.23295328758025238</v>
      </c>
      <c r="P205" s="6">
        <v>5.4809782608695654</v>
      </c>
      <c r="Q205" s="6">
        <v>4.3043478260869561</v>
      </c>
      <c r="R205" s="6">
        <f>SUM(NonNurse[[#This Row],[Qualified Activities Professional Hours]],NonNurse[[#This Row],[Other Activities Professional Hours]])/NonNurse[[#This Row],[MDS Census]]</f>
        <v>9.96513172459597E-2</v>
      </c>
      <c r="S205" s="6">
        <v>23.220108695652176</v>
      </c>
      <c r="T205" s="6">
        <v>34.005434782608695</v>
      </c>
      <c r="U205" s="6">
        <v>0</v>
      </c>
      <c r="V205" s="6">
        <f>SUM(NonNurse[[#This Row],[Occupational Therapist Hours]],NonNurse[[#This Row],[OT Assistant Hours]],NonNurse[[#This Row],[OT Aide Hours]])/NonNurse[[#This Row],[MDS Census]]</f>
        <v>0.58277064423289793</v>
      </c>
      <c r="W205" s="6">
        <v>23.538043478260871</v>
      </c>
      <c r="X205" s="6">
        <v>26.875</v>
      </c>
      <c r="Y205" s="6">
        <v>6.7608695652173916</v>
      </c>
      <c r="Z205" s="6">
        <f>SUM(NonNurse[[#This Row],[Physical Therapist (PT) Hours]],NonNurse[[#This Row],[PT Assistant Hours]],NonNurse[[#This Row],[PT Aide Hours]])/NonNurse[[#This Row],[MDS Census]]</f>
        <v>0.58224485277839277</v>
      </c>
      <c r="AA205" s="6">
        <v>0</v>
      </c>
      <c r="AB205" s="6">
        <v>0</v>
      </c>
      <c r="AC205" s="6">
        <v>0</v>
      </c>
      <c r="AD205" s="6">
        <v>0</v>
      </c>
      <c r="AE205" s="6">
        <v>4.4456521739130439</v>
      </c>
      <c r="AF205" s="6">
        <v>0</v>
      </c>
      <c r="AG205" s="6">
        <v>9.2391304347826081E-2</v>
      </c>
      <c r="AH205" s="1">
        <v>445030</v>
      </c>
      <c r="AI205">
        <v>4</v>
      </c>
    </row>
    <row r="206" spans="1:35" x14ac:dyDescent="0.25">
      <c r="A206" t="s">
        <v>352</v>
      </c>
      <c r="B206" t="s">
        <v>146</v>
      </c>
      <c r="C206" t="s">
        <v>575</v>
      </c>
      <c r="D206" t="s">
        <v>415</v>
      </c>
      <c r="E206" s="6">
        <v>66.076086956521735</v>
      </c>
      <c r="F206" s="6">
        <v>5.4782608695652177</v>
      </c>
      <c r="G206" s="6">
        <v>0.39130434782608697</v>
      </c>
      <c r="H206" s="6">
        <v>0.37402173913043468</v>
      </c>
      <c r="I206" s="6">
        <v>1.3913043478260869</v>
      </c>
      <c r="J206" s="6">
        <v>0</v>
      </c>
      <c r="K206" s="6">
        <v>0</v>
      </c>
      <c r="L206" s="6">
        <v>3.3010869565217389</v>
      </c>
      <c r="M206" s="6">
        <v>0</v>
      </c>
      <c r="N206" s="6">
        <v>5.2173913043478262</v>
      </c>
      <c r="O206" s="6">
        <f>SUM(NonNurse[[#This Row],[Qualified Social Work Staff Hours]],NonNurse[[#This Row],[Other Social Work Staff Hours]])/NonNurse[[#This Row],[MDS Census]]</f>
        <v>7.8960355321598952E-2</v>
      </c>
      <c r="P206" s="6">
        <v>0</v>
      </c>
      <c r="Q206" s="6">
        <v>0</v>
      </c>
      <c r="R206" s="6">
        <f>SUM(NonNurse[[#This Row],[Qualified Activities Professional Hours]],NonNurse[[#This Row],[Other Activities Professional Hours]])/NonNurse[[#This Row],[MDS Census]]</f>
        <v>0</v>
      </c>
      <c r="S206" s="6">
        <v>2.2093478260869563</v>
      </c>
      <c r="T206" s="6">
        <v>9.320869565217393</v>
      </c>
      <c r="U206" s="6">
        <v>0</v>
      </c>
      <c r="V206" s="6">
        <f>SUM(NonNurse[[#This Row],[Occupational Therapist Hours]],NonNurse[[#This Row],[OT Assistant Hours]],NonNurse[[#This Row],[OT Aide Hours]])/NonNurse[[#This Row],[MDS Census]]</f>
        <v>0.17449909524592863</v>
      </c>
      <c r="W206" s="6">
        <v>10.955434782608693</v>
      </c>
      <c r="X206" s="6">
        <v>5.9140217391304342</v>
      </c>
      <c r="Y206" s="6">
        <v>0</v>
      </c>
      <c r="Z206" s="6">
        <f>SUM(NonNurse[[#This Row],[Physical Therapist (PT) Hours]],NonNurse[[#This Row],[PT Assistant Hours]],NonNurse[[#This Row],[PT Aide Hours]])/NonNurse[[#This Row],[MDS Census]]</f>
        <v>0.25530350386576739</v>
      </c>
      <c r="AA206" s="6">
        <v>0</v>
      </c>
      <c r="AB206" s="6">
        <v>0</v>
      </c>
      <c r="AC206" s="6">
        <v>0</v>
      </c>
      <c r="AD206" s="6">
        <v>0</v>
      </c>
      <c r="AE206" s="6">
        <v>0</v>
      </c>
      <c r="AF206" s="6">
        <v>0</v>
      </c>
      <c r="AG206" s="6">
        <v>0</v>
      </c>
      <c r="AH206" s="1">
        <v>445303</v>
      </c>
      <c r="AI206">
        <v>4</v>
      </c>
    </row>
    <row r="207" spans="1:35" x14ac:dyDescent="0.25">
      <c r="A207" t="s">
        <v>352</v>
      </c>
      <c r="B207" t="s">
        <v>163</v>
      </c>
      <c r="C207" t="s">
        <v>581</v>
      </c>
      <c r="D207" t="s">
        <v>447</v>
      </c>
      <c r="E207" s="6">
        <v>36.728260869565219</v>
      </c>
      <c r="F207" s="6">
        <v>5.1304347826086953</v>
      </c>
      <c r="G207" s="6">
        <v>0.26630434782608697</v>
      </c>
      <c r="H207" s="6">
        <v>0</v>
      </c>
      <c r="I207" s="6">
        <v>0</v>
      </c>
      <c r="J207" s="6">
        <v>0</v>
      </c>
      <c r="K207" s="6">
        <v>0</v>
      </c>
      <c r="L207" s="6">
        <v>0</v>
      </c>
      <c r="M207" s="6">
        <v>0</v>
      </c>
      <c r="N207" s="6">
        <v>5.5310869565217411</v>
      </c>
      <c r="O207" s="6">
        <f>SUM(NonNurse[[#This Row],[Qualified Social Work Staff Hours]],NonNurse[[#This Row],[Other Social Work Staff Hours]])/NonNurse[[#This Row],[MDS Census]]</f>
        <v>0.1505948505474993</v>
      </c>
      <c r="P207" s="6">
        <v>5.3214130434782589</v>
      </c>
      <c r="Q207" s="6">
        <v>0</v>
      </c>
      <c r="R207" s="6">
        <f>SUM(NonNurse[[#This Row],[Qualified Activities Professional Hours]],NonNurse[[#This Row],[Other Activities Professional Hours]])/NonNurse[[#This Row],[MDS Census]]</f>
        <v>0.14488606096478243</v>
      </c>
      <c r="S207" s="6">
        <v>0</v>
      </c>
      <c r="T207" s="6">
        <v>1.7776086956521735</v>
      </c>
      <c r="U207" s="6">
        <v>0</v>
      </c>
      <c r="V207" s="6">
        <f>SUM(NonNurse[[#This Row],[Occupational Therapist Hours]],NonNurse[[#This Row],[OT Assistant Hours]],NonNurse[[#This Row],[OT Aide Hours]])/NonNurse[[#This Row],[MDS Census]]</f>
        <v>4.8398934596034317E-2</v>
      </c>
      <c r="W207" s="6">
        <v>4.7205434782608693</v>
      </c>
      <c r="X207" s="6">
        <v>0.46652173913043482</v>
      </c>
      <c r="Y207" s="6">
        <v>0</v>
      </c>
      <c r="Z207" s="6">
        <f>SUM(NonNurse[[#This Row],[Physical Therapist (PT) Hours]],NonNurse[[#This Row],[PT Assistant Hours]],NonNurse[[#This Row],[PT Aide Hours]])/NonNurse[[#This Row],[MDS Census]]</f>
        <v>0.14122817401598103</v>
      </c>
      <c r="AA207" s="6">
        <v>0</v>
      </c>
      <c r="AB207" s="6">
        <v>0</v>
      </c>
      <c r="AC207" s="6">
        <v>0</v>
      </c>
      <c r="AD207" s="6">
        <v>0</v>
      </c>
      <c r="AE207" s="6">
        <v>0</v>
      </c>
      <c r="AF207" s="6">
        <v>0</v>
      </c>
      <c r="AG207" s="6">
        <v>0</v>
      </c>
      <c r="AH207" s="1">
        <v>445335</v>
      </c>
      <c r="AI207">
        <v>4</v>
      </c>
    </row>
    <row r="208" spans="1:35" x14ac:dyDescent="0.25">
      <c r="A208" t="s">
        <v>352</v>
      </c>
      <c r="B208" t="s">
        <v>72</v>
      </c>
      <c r="C208" t="s">
        <v>555</v>
      </c>
      <c r="D208" t="s">
        <v>409</v>
      </c>
      <c r="E208" s="6">
        <v>69.978260869565219</v>
      </c>
      <c r="F208" s="6">
        <v>5.7391304347826084</v>
      </c>
      <c r="G208" s="6">
        <v>6.5217391304347824E-2</v>
      </c>
      <c r="H208" s="6">
        <v>0.39130434782608697</v>
      </c>
      <c r="I208" s="6">
        <v>1.326086956521739</v>
      </c>
      <c r="J208" s="6">
        <v>0</v>
      </c>
      <c r="K208" s="6">
        <v>0</v>
      </c>
      <c r="L208" s="6">
        <v>3.3277173913043474</v>
      </c>
      <c r="M208" s="6">
        <v>0</v>
      </c>
      <c r="N208" s="6">
        <v>5.7391304347826084</v>
      </c>
      <c r="O208" s="6">
        <f>SUM(NonNurse[[#This Row],[Qualified Social Work Staff Hours]],NonNurse[[#This Row],[Other Social Work Staff Hours]])/NonNurse[[#This Row],[MDS Census]]</f>
        <v>8.2013047530288902E-2</v>
      </c>
      <c r="P208" s="6">
        <v>5.3217391304347821</v>
      </c>
      <c r="Q208" s="6">
        <v>0.32489130434782609</v>
      </c>
      <c r="R208" s="6">
        <f>SUM(NonNurse[[#This Row],[Qualified Activities Professional Hours]],NonNurse[[#This Row],[Other Activities Professional Hours]])/NonNurse[[#This Row],[MDS Census]]</f>
        <v>8.0691208449829133E-2</v>
      </c>
      <c r="S208" s="6">
        <v>0.88847826086956505</v>
      </c>
      <c r="T208" s="6">
        <v>16.05478260869566</v>
      </c>
      <c r="U208" s="6">
        <v>0</v>
      </c>
      <c r="V208" s="6">
        <f>SUM(NonNurse[[#This Row],[Occupational Therapist Hours]],NonNurse[[#This Row],[OT Assistant Hours]],NonNurse[[#This Row],[OT Aide Hours]])/NonNurse[[#This Row],[MDS Census]]</f>
        <v>0.24212177694936327</v>
      </c>
      <c r="W208" s="6">
        <v>5.5527173913043466</v>
      </c>
      <c r="X208" s="6">
        <v>7.7355434782608725</v>
      </c>
      <c r="Y208" s="6">
        <v>0</v>
      </c>
      <c r="Z208" s="6">
        <f>SUM(NonNurse[[#This Row],[Physical Therapist (PT) Hours]],NonNurse[[#This Row],[PT Assistant Hours]],NonNurse[[#This Row],[PT Aide Hours]])/NonNurse[[#This Row],[MDS Census]]</f>
        <v>0.18989127058092578</v>
      </c>
      <c r="AA208" s="6">
        <v>0</v>
      </c>
      <c r="AB208" s="6">
        <v>0</v>
      </c>
      <c r="AC208" s="6">
        <v>0</v>
      </c>
      <c r="AD208" s="6">
        <v>0</v>
      </c>
      <c r="AE208" s="6">
        <v>0</v>
      </c>
      <c r="AF208" s="6">
        <v>0</v>
      </c>
      <c r="AG208" s="6">
        <v>0</v>
      </c>
      <c r="AH208" s="1">
        <v>445174</v>
      </c>
      <c r="AI208">
        <v>4</v>
      </c>
    </row>
    <row r="209" spans="1:35" x14ac:dyDescent="0.25">
      <c r="A209" t="s">
        <v>352</v>
      </c>
      <c r="B209" t="s">
        <v>205</v>
      </c>
      <c r="C209" t="s">
        <v>476</v>
      </c>
      <c r="D209" t="s">
        <v>451</v>
      </c>
      <c r="E209" s="6">
        <v>66.391304347826093</v>
      </c>
      <c r="F209" s="6">
        <v>0</v>
      </c>
      <c r="G209" s="6">
        <v>1.4130434782608696</v>
      </c>
      <c r="H209" s="6">
        <v>6.5217391304347824E-2</v>
      </c>
      <c r="I209" s="6">
        <v>0.75</v>
      </c>
      <c r="J209" s="6">
        <v>0</v>
      </c>
      <c r="K209" s="6">
        <v>0</v>
      </c>
      <c r="L209" s="6">
        <v>0.46195652173913038</v>
      </c>
      <c r="M209" s="6">
        <v>4.8288043478260869</v>
      </c>
      <c r="N209" s="6">
        <v>0</v>
      </c>
      <c r="O209" s="6">
        <f>SUM(NonNurse[[#This Row],[Qualified Social Work Staff Hours]],NonNurse[[#This Row],[Other Social Work Staff Hours]])/NonNurse[[#This Row],[MDS Census]]</f>
        <v>7.2732481990831682E-2</v>
      </c>
      <c r="P209" s="6">
        <v>4.4347826086956523</v>
      </c>
      <c r="Q209" s="6">
        <v>9.2744565217391308</v>
      </c>
      <c r="R209" s="6">
        <f>SUM(NonNurse[[#This Row],[Qualified Activities Professional Hours]],NonNurse[[#This Row],[Other Activities Professional Hours]])/NonNurse[[#This Row],[MDS Census]]</f>
        <v>0.20649148657498362</v>
      </c>
      <c r="S209" s="6">
        <v>3.0516304347826089</v>
      </c>
      <c r="T209" s="6">
        <v>7.0343478260869574</v>
      </c>
      <c r="U209" s="6">
        <v>0</v>
      </c>
      <c r="V209" s="6">
        <f>SUM(NonNurse[[#This Row],[Occupational Therapist Hours]],NonNurse[[#This Row],[OT Assistant Hours]],NonNurse[[#This Row],[OT Aide Hours]])/NonNurse[[#This Row],[MDS Census]]</f>
        <v>0.15191715782580223</v>
      </c>
      <c r="W209" s="6">
        <v>0.73228260869565209</v>
      </c>
      <c r="X209" s="6">
        <v>4.0070652173913057</v>
      </c>
      <c r="Y209" s="6">
        <v>0</v>
      </c>
      <c r="Z209" s="6">
        <f>SUM(NonNurse[[#This Row],[Physical Therapist (PT) Hours]],NonNurse[[#This Row],[PT Assistant Hours]],NonNurse[[#This Row],[PT Aide Hours]])/NonNurse[[#This Row],[MDS Census]]</f>
        <v>7.1385068762278986E-2</v>
      </c>
      <c r="AA209" s="6">
        <v>0</v>
      </c>
      <c r="AB209" s="6">
        <v>0</v>
      </c>
      <c r="AC209" s="6">
        <v>0</v>
      </c>
      <c r="AD209" s="6">
        <v>0</v>
      </c>
      <c r="AE209" s="6">
        <v>1.1195652173913044</v>
      </c>
      <c r="AF209" s="6">
        <v>0</v>
      </c>
      <c r="AG209" s="6">
        <v>0</v>
      </c>
      <c r="AH209" s="1">
        <v>445419</v>
      </c>
      <c r="AI209">
        <v>4</v>
      </c>
    </row>
    <row r="210" spans="1:35" x14ac:dyDescent="0.25">
      <c r="A210" t="s">
        <v>352</v>
      </c>
      <c r="B210" t="s">
        <v>309</v>
      </c>
      <c r="C210" t="s">
        <v>487</v>
      </c>
      <c r="D210" t="s">
        <v>404</v>
      </c>
      <c r="E210" s="6">
        <v>41.836956521739133</v>
      </c>
      <c r="F210" s="6">
        <v>2.9565217391304346</v>
      </c>
      <c r="G210" s="6">
        <v>0.38043478260869568</v>
      </c>
      <c r="H210" s="6">
        <v>0.14673913043478262</v>
      </c>
      <c r="I210" s="6">
        <v>0.13043478260869565</v>
      </c>
      <c r="J210" s="6">
        <v>0</v>
      </c>
      <c r="K210" s="6">
        <v>0</v>
      </c>
      <c r="L210" s="6">
        <v>0</v>
      </c>
      <c r="M210" s="6">
        <v>0</v>
      </c>
      <c r="N210" s="6">
        <v>2.410326086956522</v>
      </c>
      <c r="O210" s="6">
        <f>SUM(NonNurse[[#This Row],[Qualified Social Work Staff Hours]],NonNurse[[#This Row],[Other Social Work Staff Hours]])/NonNurse[[#This Row],[MDS Census]]</f>
        <v>5.761236684853209E-2</v>
      </c>
      <c r="P210" s="6">
        <v>0</v>
      </c>
      <c r="Q210" s="6">
        <v>0</v>
      </c>
      <c r="R210" s="6">
        <f>SUM(NonNurse[[#This Row],[Qualified Activities Professional Hours]],NonNurse[[#This Row],[Other Activities Professional Hours]])/NonNurse[[#This Row],[MDS Census]]</f>
        <v>0</v>
      </c>
      <c r="S210" s="6">
        <v>0.44021739130434784</v>
      </c>
      <c r="T210" s="6">
        <v>1.2391304347826086</v>
      </c>
      <c r="U210" s="6">
        <v>0</v>
      </c>
      <c r="V210" s="6">
        <f>SUM(NonNurse[[#This Row],[Occupational Therapist Hours]],NonNurse[[#This Row],[OT Assistant Hours]],NonNurse[[#This Row],[OT Aide Hours]])/NonNurse[[#This Row],[MDS Census]]</f>
        <v>4.0140296180826186E-2</v>
      </c>
      <c r="W210" s="6">
        <v>0</v>
      </c>
      <c r="X210" s="6">
        <v>2.1956521739130435</v>
      </c>
      <c r="Y210" s="6">
        <v>0</v>
      </c>
      <c r="Z210" s="6">
        <f>SUM(NonNurse[[#This Row],[Physical Therapist (PT) Hours]],NonNurse[[#This Row],[PT Assistant Hours]],NonNurse[[#This Row],[PT Aide Hours]])/NonNurse[[#This Row],[MDS Census]]</f>
        <v>5.248116393868537E-2</v>
      </c>
      <c r="AA210" s="6">
        <v>0</v>
      </c>
      <c r="AB210" s="6">
        <v>0</v>
      </c>
      <c r="AC210" s="6">
        <v>0</v>
      </c>
      <c r="AD210" s="6">
        <v>0</v>
      </c>
      <c r="AE210" s="6">
        <v>0</v>
      </c>
      <c r="AF210" s="6">
        <v>0</v>
      </c>
      <c r="AG210" s="6">
        <v>0</v>
      </c>
      <c r="AH210" t="s">
        <v>0</v>
      </c>
      <c r="AI210">
        <v>4</v>
      </c>
    </row>
    <row r="211" spans="1:35" x14ac:dyDescent="0.25">
      <c r="A211" t="s">
        <v>352</v>
      </c>
      <c r="B211" t="s">
        <v>188</v>
      </c>
      <c r="C211" t="s">
        <v>527</v>
      </c>
      <c r="D211" t="s">
        <v>374</v>
      </c>
      <c r="E211" s="6">
        <v>81.673913043478265</v>
      </c>
      <c r="F211" s="6">
        <v>5.6521739130434785</v>
      </c>
      <c r="G211" s="6">
        <v>1.1304347826086956</v>
      </c>
      <c r="H211" s="6">
        <v>0.2608695652173913</v>
      </c>
      <c r="I211" s="6">
        <v>3.5652173913043477</v>
      </c>
      <c r="J211" s="6">
        <v>0</v>
      </c>
      <c r="K211" s="6">
        <v>0</v>
      </c>
      <c r="L211" s="6">
        <v>5.3070652173913047</v>
      </c>
      <c r="M211" s="6">
        <v>5.6521739130434785</v>
      </c>
      <c r="N211" s="6">
        <v>0</v>
      </c>
      <c r="O211" s="6">
        <f>SUM(NonNurse[[#This Row],[Qualified Social Work Staff Hours]],NonNurse[[#This Row],[Other Social Work Staff Hours]])/NonNurse[[#This Row],[MDS Census]]</f>
        <v>6.9204152249134954E-2</v>
      </c>
      <c r="P211" s="6">
        <v>4.7240217391304347</v>
      </c>
      <c r="Q211" s="6">
        <v>5.3823913043478262</v>
      </c>
      <c r="R211" s="6">
        <f>SUM(NonNurse[[#This Row],[Qualified Activities Professional Hours]],NonNurse[[#This Row],[Other Activities Professional Hours]])/NonNurse[[#This Row],[MDS Census]]</f>
        <v>0.12374101676869842</v>
      </c>
      <c r="S211" s="6">
        <v>5.7972826086956522</v>
      </c>
      <c r="T211" s="6">
        <v>12.745652173913042</v>
      </c>
      <c r="U211" s="6">
        <v>0</v>
      </c>
      <c r="V211" s="6">
        <f>SUM(NonNurse[[#This Row],[Occupational Therapist Hours]],NonNurse[[#This Row],[OT Assistant Hours]],NonNurse[[#This Row],[OT Aide Hours]])/NonNurse[[#This Row],[MDS Census]]</f>
        <v>0.22703619909502259</v>
      </c>
      <c r="W211" s="6">
        <v>5.8831521739130439</v>
      </c>
      <c r="X211" s="6">
        <v>13.236847826086958</v>
      </c>
      <c r="Y211" s="6">
        <v>0</v>
      </c>
      <c r="Z211" s="6">
        <f>SUM(NonNurse[[#This Row],[Physical Therapist (PT) Hours]],NonNurse[[#This Row],[PT Assistant Hours]],NonNurse[[#This Row],[PT Aide Hours]])/NonNurse[[#This Row],[MDS Census]]</f>
        <v>0.23410167686984296</v>
      </c>
      <c r="AA211" s="6">
        <v>0</v>
      </c>
      <c r="AB211" s="6">
        <v>0</v>
      </c>
      <c r="AC211" s="6">
        <v>0</v>
      </c>
      <c r="AD211" s="6">
        <v>0</v>
      </c>
      <c r="AE211" s="6">
        <v>3.6413043478260869</v>
      </c>
      <c r="AF211" s="6">
        <v>0</v>
      </c>
      <c r="AG211" s="6">
        <v>0</v>
      </c>
      <c r="AH211" s="1">
        <v>445387</v>
      </c>
      <c r="AI211">
        <v>4</v>
      </c>
    </row>
    <row r="212" spans="1:35" x14ac:dyDescent="0.25">
      <c r="A212" t="s">
        <v>352</v>
      </c>
      <c r="B212" t="s">
        <v>274</v>
      </c>
      <c r="C212" t="s">
        <v>503</v>
      </c>
      <c r="D212" t="s">
        <v>413</v>
      </c>
      <c r="E212" s="6">
        <v>52.239130434782609</v>
      </c>
      <c r="F212" s="6">
        <v>5.6521739130434785</v>
      </c>
      <c r="G212" s="6">
        <v>3.2608695652173912E-2</v>
      </c>
      <c r="H212" s="6">
        <v>0.3233695652173913</v>
      </c>
      <c r="I212" s="6">
        <v>0.47826086956521741</v>
      </c>
      <c r="J212" s="6">
        <v>0</v>
      </c>
      <c r="K212" s="6">
        <v>0</v>
      </c>
      <c r="L212" s="6">
        <v>6.8143478260869559</v>
      </c>
      <c r="M212" s="6">
        <v>5.1931521739130435</v>
      </c>
      <c r="N212" s="6">
        <v>0</v>
      </c>
      <c r="O212" s="6">
        <f>SUM(NonNurse[[#This Row],[Qualified Social Work Staff Hours]],NonNurse[[#This Row],[Other Social Work Staff Hours]])/NonNurse[[#This Row],[MDS Census]]</f>
        <v>9.9411152725759469E-2</v>
      </c>
      <c r="P212" s="6">
        <v>0</v>
      </c>
      <c r="Q212" s="6">
        <v>1.7771739130434783</v>
      </c>
      <c r="R212" s="6">
        <f>SUM(NonNurse[[#This Row],[Qualified Activities Professional Hours]],NonNurse[[#This Row],[Other Activities Professional Hours]])/NonNurse[[#This Row],[MDS Census]]</f>
        <v>3.4019975031210986E-2</v>
      </c>
      <c r="S212" s="6">
        <v>5.6908695652173922</v>
      </c>
      <c r="T212" s="6">
        <v>5.4534782608695638</v>
      </c>
      <c r="U212" s="6">
        <v>0</v>
      </c>
      <c r="V212" s="6">
        <f>SUM(NonNurse[[#This Row],[Occupational Therapist Hours]],NonNurse[[#This Row],[OT Assistant Hours]],NonNurse[[#This Row],[OT Aide Hours]])/NonNurse[[#This Row],[MDS Census]]</f>
        <v>0.21333333333333335</v>
      </c>
      <c r="W212" s="6">
        <v>4.8132608695652177</v>
      </c>
      <c r="X212" s="6">
        <v>7.62304347826087</v>
      </c>
      <c r="Y212" s="6">
        <v>0</v>
      </c>
      <c r="Z212" s="6">
        <f>SUM(NonNurse[[#This Row],[Physical Therapist (PT) Hours]],NonNurse[[#This Row],[PT Assistant Hours]],NonNurse[[#This Row],[PT Aide Hours]])/NonNurse[[#This Row],[MDS Census]]</f>
        <v>0.23806491885143571</v>
      </c>
      <c r="AA212" s="6">
        <v>0</v>
      </c>
      <c r="AB212" s="6">
        <v>0</v>
      </c>
      <c r="AC212" s="6">
        <v>0</v>
      </c>
      <c r="AD212" s="6">
        <v>0</v>
      </c>
      <c r="AE212" s="6">
        <v>0</v>
      </c>
      <c r="AF212" s="6">
        <v>0</v>
      </c>
      <c r="AG212" s="6">
        <v>0</v>
      </c>
      <c r="AH212" s="1">
        <v>445500</v>
      </c>
      <c r="AI212">
        <v>4</v>
      </c>
    </row>
    <row r="213" spans="1:35" x14ac:dyDescent="0.25">
      <c r="A213" t="s">
        <v>352</v>
      </c>
      <c r="B213" t="s">
        <v>1</v>
      </c>
      <c r="C213" t="s">
        <v>464</v>
      </c>
      <c r="D213" t="s">
        <v>368</v>
      </c>
      <c r="E213" s="6">
        <v>82.347826086956516</v>
      </c>
      <c r="F213" s="6">
        <v>0</v>
      </c>
      <c r="G213" s="6">
        <v>0.28260869565217389</v>
      </c>
      <c r="H213" s="6">
        <v>0.33152173913043476</v>
      </c>
      <c r="I213" s="6">
        <v>0.2608695652173913</v>
      </c>
      <c r="J213" s="6">
        <v>0</v>
      </c>
      <c r="K213" s="6">
        <v>0</v>
      </c>
      <c r="L213" s="6">
        <v>5.5407608695652177</v>
      </c>
      <c r="M213" s="6">
        <v>0</v>
      </c>
      <c r="N213" s="6">
        <v>0</v>
      </c>
      <c r="O213" s="6">
        <f>SUM(NonNurse[[#This Row],[Qualified Social Work Staff Hours]],NonNurse[[#This Row],[Other Social Work Staff Hours]])/NonNurse[[#This Row],[MDS Census]]</f>
        <v>0</v>
      </c>
      <c r="P213" s="6">
        <v>5.3125</v>
      </c>
      <c r="Q213" s="6">
        <v>2.1929347826086958</v>
      </c>
      <c r="R213" s="6">
        <f>SUM(NonNurse[[#This Row],[Qualified Activities Professional Hours]],NonNurse[[#This Row],[Other Activities Professional Hours]])/NonNurse[[#This Row],[MDS Census]]</f>
        <v>9.1143083421330526E-2</v>
      </c>
      <c r="S213" s="6">
        <v>3.035326086956522</v>
      </c>
      <c r="T213" s="6">
        <v>3.5869565217391304</v>
      </c>
      <c r="U213" s="6">
        <v>0</v>
      </c>
      <c r="V213" s="6">
        <f>SUM(NonNurse[[#This Row],[Occupational Therapist Hours]],NonNurse[[#This Row],[OT Assistant Hours]],NonNurse[[#This Row],[OT Aide Hours]])/NonNurse[[#This Row],[MDS Census]]</f>
        <v>8.0418426610348481E-2</v>
      </c>
      <c r="W213" s="6">
        <v>4.5679347826086953</v>
      </c>
      <c r="X213" s="6">
        <v>3.6331521739130435</v>
      </c>
      <c r="Y213" s="6">
        <v>0</v>
      </c>
      <c r="Z213" s="6">
        <f>SUM(NonNurse[[#This Row],[Physical Therapist (PT) Hours]],NonNurse[[#This Row],[PT Assistant Hours]],NonNurse[[#This Row],[PT Aide Hours]])/NonNurse[[#This Row],[MDS Census]]</f>
        <v>9.959081309398099E-2</v>
      </c>
      <c r="AA213" s="6">
        <v>0</v>
      </c>
      <c r="AB213" s="6">
        <v>0</v>
      </c>
      <c r="AC213" s="6">
        <v>0</v>
      </c>
      <c r="AD213" s="6">
        <v>90.154891304347828</v>
      </c>
      <c r="AE213" s="6">
        <v>0</v>
      </c>
      <c r="AF213" s="6">
        <v>0</v>
      </c>
      <c r="AG213" s="6">
        <v>0</v>
      </c>
      <c r="AH213" s="1">
        <v>445503</v>
      </c>
      <c r="AI213">
        <v>4</v>
      </c>
    </row>
    <row r="214" spans="1:35" x14ac:dyDescent="0.25">
      <c r="A214" t="s">
        <v>352</v>
      </c>
      <c r="B214" t="s">
        <v>190</v>
      </c>
      <c r="C214" t="s">
        <v>588</v>
      </c>
      <c r="D214" t="s">
        <v>449</v>
      </c>
      <c r="E214" s="6">
        <v>59.945652173913047</v>
      </c>
      <c r="F214" s="6">
        <v>5.6521739130434785</v>
      </c>
      <c r="G214" s="6">
        <v>0.39130434782608697</v>
      </c>
      <c r="H214" s="6">
        <v>0.35326086956521741</v>
      </c>
      <c r="I214" s="6">
        <v>0</v>
      </c>
      <c r="J214" s="6">
        <v>0</v>
      </c>
      <c r="K214" s="6">
        <v>0</v>
      </c>
      <c r="L214" s="6">
        <v>4.6446739130434791</v>
      </c>
      <c r="M214" s="6">
        <v>4.9122826086956515</v>
      </c>
      <c r="N214" s="6">
        <v>0</v>
      </c>
      <c r="O214" s="6">
        <f>SUM(NonNurse[[#This Row],[Qualified Social Work Staff Hours]],NonNurse[[#This Row],[Other Social Work Staff Hours]])/NonNurse[[#This Row],[MDS Census]]</f>
        <v>8.1945602901178582E-2</v>
      </c>
      <c r="P214" s="6">
        <v>1.7892391304347828</v>
      </c>
      <c r="Q214" s="6">
        <v>0.50326086956521732</v>
      </c>
      <c r="R214" s="6">
        <f>SUM(NonNurse[[#This Row],[Qualified Activities Professional Hours]],NonNurse[[#This Row],[Other Activities Professional Hours]])/NonNurse[[#This Row],[MDS Census]]</f>
        <v>3.8242973708068902E-2</v>
      </c>
      <c r="S214" s="6">
        <v>4.0208695652173922</v>
      </c>
      <c r="T214" s="6">
        <v>2.8310869565217396</v>
      </c>
      <c r="U214" s="6">
        <v>0</v>
      </c>
      <c r="V214" s="6">
        <f>SUM(NonNurse[[#This Row],[Occupational Therapist Hours]],NonNurse[[#This Row],[OT Assistant Hours]],NonNurse[[#This Row],[OT Aide Hours]])/NonNurse[[#This Row],[MDS Census]]</f>
        <v>0.11430281051677245</v>
      </c>
      <c r="W214" s="6">
        <v>5.0548913043478247</v>
      </c>
      <c r="X214" s="6">
        <v>6.3394565217391303</v>
      </c>
      <c r="Y214" s="6">
        <v>0</v>
      </c>
      <c r="Z214" s="6">
        <f>SUM(NonNurse[[#This Row],[Physical Therapist (PT) Hours]],NonNurse[[#This Row],[PT Assistant Hours]],NonNurse[[#This Row],[PT Aide Hours]])/NonNurse[[#This Row],[MDS Census]]</f>
        <v>0.1900779691749773</v>
      </c>
      <c r="AA214" s="6">
        <v>0</v>
      </c>
      <c r="AB214" s="6">
        <v>0</v>
      </c>
      <c r="AC214" s="6">
        <v>0</v>
      </c>
      <c r="AD214" s="6">
        <v>0</v>
      </c>
      <c r="AE214" s="6">
        <v>0</v>
      </c>
      <c r="AF214" s="6">
        <v>0</v>
      </c>
      <c r="AG214" s="6">
        <v>0</v>
      </c>
      <c r="AH214" s="1">
        <v>445390</v>
      </c>
      <c r="AI214">
        <v>4</v>
      </c>
    </row>
    <row r="215" spans="1:35" x14ac:dyDescent="0.25">
      <c r="A215" t="s">
        <v>352</v>
      </c>
      <c r="B215" t="s">
        <v>97</v>
      </c>
      <c r="C215" t="s">
        <v>525</v>
      </c>
      <c r="D215" t="s">
        <v>440</v>
      </c>
      <c r="E215" s="6">
        <v>105.98913043478261</v>
      </c>
      <c r="F215" s="6">
        <v>5.4782608695652177</v>
      </c>
      <c r="G215" s="6">
        <v>0.2608695652173913</v>
      </c>
      <c r="H215" s="6">
        <v>0.53532608695652173</v>
      </c>
      <c r="I215" s="6">
        <v>1.0326086956521738</v>
      </c>
      <c r="J215" s="6">
        <v>0</v>
      </c>
      <c r="K215" s="6">
        <v>0</v>
      </c>
      <c r="L215" s="6">
        <v>0.99260869565217358</v>
      </c>
      <c r="M215" s="6">
        <v>4.9566304347826087</v>
      </c>
      <c r="N215" s="6">
        <v>5.1494565217391308</v>
      </c>
      <c r="O215" s="6">
        <f>SUM(NonNurse[[#This Row],[Qualified Social Work Staff Hours]],NonNurse[[#This Row],[Other Social Work Staff Hours]])/NonNurse[[#This Row],[MDS Census]]</f>
        <v>9.5350220490206139E-2</v>
      </c>
      <c r="P215" s="6">
        <v>4.9998913043478259</v>
      </c>
      <c r="Q215" s="6">
        <v>5.3297826086956519</v>
      </c>
      <c r="R215" s="6">
        <f>SUM(NonNurse[[#This Row],[Qualified Activities Professional Hours]],NonNurse[[#This Row],[Other Activities Professional Hours]])/NonNurse[[#This Row],[MDS Census]]</f>
        <v>9.7459747718182749E-2</v>
      </c>
      <c r="S215" s="6">
        <v>4.7963043478260854</v>
      </c>
      <c r="T215" s="6">
        <v>6.0902173913043489</v>
      </c>
      <c r="U215" s="6">
        <v>0</v>
      </c>
      <c r="V215" s="6">
        <f>SUM(NonNurse[[#This Row],[Occupational Therapist Hours]],NonNurse[[#This Row],[OT Assistant Hours]],NonNurse[[#This Row],[OT Aide Hours]])/NonNurse[[#This Row],[MDS Census]]</f>
        <v>0.10271356783919597</v>
      </c>
      <c r="W215" s="6">
        <v>4.2736956521739122</v>
      </c>
      <c r="X215" s="6">
        <v>4.9565217391304346</v>
      </c>
      <c r="Y215" s="6">
        <v>0</v>
      </c>
      <c r="Z215" s="6">
        <f>SUM(NonNurse[[#This Row],[Physical Therapist (PT) Hours]],NonNurse[[#This Row],[PT Assistant Hours]],NonNurse[[#This Row],[PT Aide Hours]])/NonNurse[[#This Row],[MDS Census]]</f>
        <v>8.7086452671520861E-2</v>
      </c>
      <c r="AA215" s="6">
        <v>0</v>
      </c>
      <c r="AB215" s="6">
        <v>0</v>
      </c>
      <c r="AC215" s="6">
        <v>0</v>
      </c>
      <c r="AD215" s="6">
        <v>0</v>
      </c>
      <c r="AE215" s="6">
        <v>0</v>
      </c>
      <c r="AF215" s="6">
        <v>0</v>
      </c>
      <c r="AG215" s="6">
        <v>0</v>
      </c>
      <c r="AH215" s="1">
        <v>445232</v>
      </c>
      <c r="AI215">
        <v>4</v>
      </c>
    </row>
    <row r="216" spans="1:35" x14ac:dyDescent="0.25">
      <c r="A216" t="s">
        <v>352</v>
      </c>
      <c r="B216" t="s">
        <v>170</v>
      </c>
      <c r="C216" t="s">
        <v>532</v>
      </c>
      <c r="D216" t="s">
        <v>371</v>
      </c>
      <c r="E216" s="6">
        <v>38.521739130434781</v>
      </c>
      <c r="F216" s="6">
        <v>5.7391304347826084</v>
      </c>
      <c r="G216" s="6">
        <v>0.39673913043478259</v>
      </c>
      <c r="H216" s="6">
        <v>0.47554347826086957</v>
      </c>
      <c r="I216" s="6">
        <v>0</v>
      </c>
      <c r="J216" s="6">
        <v>0</v>
      </c>
      <c r="K216" s="6">
        <v>0</v>
      </c>
      <c r="L216" s="6">
        <v>4.1451086956521745</v>
      </c>
      <c r="M216" s="6">
        <v>4.5216304347826091</v>
      </c>
      <c r="N216" s="6">
        <v>4.0251086956521736</v>
      </c>
      <c r="O216" s="6">
        <f>SUM(NonNurse[[#This Row],[Qualified Social Work Staff Hours]],NonNurse[[#This Row],[Other Social Work Staff Hours]])/NonNurse[[#This Row],[MDS Census]]</f>
        <v>0.2218679458239278</v>
      </c>
      <c r="P216" s="6">
        <v>0</v>
      </c>
      <c r="Q216" s="6">
        <v>0</v>
      </c>
      <c r="R216" s="6">
        <f>SUM(NonNurse[[#This Row],[Qualified Activities Professional Hours]],NonNurse[[#This Row],[Other Activities Professional Hours]])/NonNurse[[#This Row],[MDS Census]]</f>
        <v>0</v>
      </c>
      <c r="S216" s="6">
        <v>15.951630434782606</v>
      </c>
      <c r="T216" s="6">
        <v>8.6486956521739131</v>
      </c>
      <c r="U216" s="6">
        <v>0</v>
      </c>
      <c r="V216" s="6">
        <f>SUM(NonNurse[[#This Row],[Occupational Therapist Hours]],NonNurse[[#This Row],[OT Assistant Hours]],NonNurse[[#This Row],[OT Aide Hours]])/NonNurse[[#This Row],[MDS Census]]</f>
        <v>0.63860891647855533</v>
      </c>
      <c r="W216" s="6">
        <v>10.531847826086958</v>
      </c>
      <c r="X216" s="6">
        <v>9.495000000000001</v>
      </c>
      <c r="Y216" s="6">
        <v>0</v>
      </c>
      <c r="Z216" s="6">
        <f>SUM(NonNurse[[#This Row],[Physical Therapist (PT) Hours]],NonNurse[[#This Row],[PT Assistant Hours]],NonNurse[[#This Row],[PT Aide Hours]])/NonNurse[[#This Row],[MDS Census]]</f>
        <v>0.51988431151241543</v>
      </c>
      <c r="AA216" s="6">
        <v>0</v>
      </c>
      <c r="AB216" s="6">
        <v>0</v>
      </c>
      <c r="AC216" s="6">
        <v>0</v>
      </c>
      <c r="AD216" s="6">
        <v>0</v>
      </c>
      <c r="AE216" s="6">
        <v>0</v>
      </c>
      <c r="AF216" s="6">
        <v>0</v>
      </c>
      <c r="AG216" s="6">
        <v>0</v>
      </c>
      <c r="AH216" s="1">
        <v>445356</v>
      </c>
      <c r="AI216">
        <v>4</v>
      </c>
    </row>
    <row r="217" spans="1:35" x14ac:dyDescent="0.25">
      <c r="A217" t="s">
        <v>352</v>
      </c>
      <c r="B217" t="s">
        <v>58</v>
      </c>
      <c r="C217" t="s">
        <v>503</v>
      </c>
      <c r="D217" t="s">
        <v>413</v>
      </c>
      <c r="E217" s="6">
        <v>239.64130434782609</v>
      </c>
      <c r="F217" s="6">
        <v>5.1358695652173916</v>
      </c>
      <c r="G217" s="6">
        <v>1.625</v>
      </c>
      <c r="H217" s="6">
        <v>1.0434782608695652</v>
      </c>
      <c r="I217" s="6">
        <v>10.032608695652174</v>
      </c>
      <c r="J217" s="6">
        <v>0</v>
      </c>
      <c r="K217" s="6">
        <v>0</v>
      </c>
      <c r="L217" s="6">
        <v>14.796195652173912</v>
      </c>
      <c r="M217" s="6">
        <v>9.1420652173913037</v>
      </c>
      <c r="N217" s="6">
        <v>0</v>
      </c>
      <c r="O217" s="6">
        <f>SUM(NonNurse[[#This Row],[Qualified Social Work Staff Hours]],NonNurse[[#This Row],[Other Social Work Staff Hours]])/NonNurse[[#This Row],[MDS Census]]</f>
        <v>3.8148954506282029E-2</v>
      </c>
      <c r="P217" s="6">
        <v>4.4429347826086953</v>
      </c>
      <c r="Q217" s="6">
        <v>13.100543478260869</v>
      </c>
      <c r="R217" s="6">
        <f>SUM(NonNurse[[#This Row],[Qualified Activities Professional Hours]],NonNurse[[#This Row],[Other Activities Professional Hours]])/NonNurse[[#This Row],[MDS Census]]</f>
        <v>7.3207239080146952E-2</v>
      </c>
      <c r="S217" s="6">
        <v>13.535326086956522</v>
      </c>
      <c r="T217" s="6">
        <v>33.942934782608695</v>
      </c>
      <c r="U217" s="6">
        <v>0</v>
      </c>
      <c r="V217" s="6">
        <f>SUM(NonNurse[[#This Row],[Occupational Therapist Hours]],NonNurse[[#This Row],[OT Assistant Hours]],NonNurse[[#This Row],[OT Aide Hours]])/NonNurse[[#This Row],[MDS Census]]</f>
        <v>0.19812219349571369</v>
      </c>
      <c r="W217" s="6">
        <v>12.603260869565217</v>
      </c>
      <c r="X217" s="6">
        <v>28.418478260869566</v>
      </c>
      <c r="Y217" s="6">
        <v>1.6086956521739131</v>
      </c>
      <c r="Z217" s="6">
        <f>SUM(NonNurse[[#This Row],[Physical Therapist (PT) Hours]],NonNurse[[#This Row],[PT Assistant Hours]],NonNurse[[#This Row],[PT Aide Hours]])/NonNurse[[#This Row],[MDS Census]]</f>
        <v>0.17789268381185649</v>
      </c>
      <c r="AA217" s="6">
        <v>0</v>
      </c>
      <c r="AB217" s="6">
        <v>0</v>
      </c>
      <c r="AC217" s="6">
        <v>0</v>
      </c>
      <c r="AD217" s="6">
        <v>0</v>
      </c>
      <c r="AE217" s="6">
        <v>4.3478260869565215</v>
      </c>
      <c r="AF217" s="6">
        <v>0</v>
      </c>
      <c r="AG217" s="6">
        <v>1.6304347826086956</v>
      </c>
      <c r="AH217" s="1">
        <v>445154</v>
      </c>
      <c r="AI217">
        <v>4</v>
      </c>
    </row>
    <row r="218" spans="1:35" x14ac:dyDescent="0.25">
      <c r="A218" t="s">
        <v>352</v>
      </c>
      <c r="B218" t="s">
        <v>80</v>
      </c>
      <c r="C218" t="s">
        <v>527</v>
      </c>
      <c r="D218" t="s">
        <v>374</v>
      </c>
      <c r="E218" s="6">
        <v>138.19565217391303</v>
      </c>
      <c r="F218" s="6">
        <v>5.3913043478260869</v>
      </c>
      <c r="G218" s="6">
        <v>0.92391304347826086</v>
      </c>
      <c r="H218" s="6">
        <v>1.4103260869565217</v>
      </c>
      <c r="I218" s="6">
        <v>4.4347826086956523</v>
      </c>
      <c r="J218" s="6">
        <v>0</v>
      </c>
      <c r="K218" s="6">
        <v>0</v>
      </c>
      <c r="L218" s="6">
        <v>20.125869565217393</v>
      </c>
      <c r="M218" s="6">
        <v>5.3043478260869561</v>
      </c>
      <c r="N218" s="6">
        <v>5.7704347826086959</v>
      </c>
      <c r="O218" s="6">
        <f>SUM(NonNurse[[#This Row],[Qualified Social Work Staff Hours]],NonNurse[[#This Row],[Other Social Work Staff Hours]])/NonNurse[[#This Row],[MDS Census]]</f>
        <v>8.0138430077080394E-2</v>
      </c>
      <c r="P218" s="6">
        <v>4.9565217391304346</v>
      </c>
      <c r="Q218" s="6">
        <v>13.416739130434786</v>
      </c>
      <c r="R218" s="6">
        <f>SUM(NonNurse[[#This Row],[Qualified Activities Professional Hours]],NonNurse[[#This Row],[Other Activities Professional Hours]])/NonNurse[[#This Row],[MDS Census]]</f>
        <v>0.13295107755230459</v>
      </c>
      <c r="S218" s="6">
        <v>12.909130434782609</v>
      </c>
      <c r="T218" s="6">
        <v>33.631739130434788</v>
      </c>
      <c r="U218" s="6">
        <v>0</v>
      </c>
      <c r="V218" s="6">
        <f>SUM(NonNurse[[#This Row],[Occupational Therapist Hours]],NonNurse[[#This Row],[OT Assistant Hours]],NonNurse[[#This Row],[OT Aide Hours]])/NonNurse[[#This Row],[MDS Census]]</f>
        <v>0.33677520843165021</v>
      </c>
      <c r="W218" s="6">
        <v>20.259347826086959</v>
      </c>
      <c r="X218" s="6">
        <v>19.59847826086957</v>
      </c>
      <c r="Y218" s="6">
        <v>5.1304347826086953</v>
      </c>
      <c r="Z218" s="6">
        <f>SUM(NonNurse[[#This Row],[Physical Therapist (PT) Hours]],NonNurse[[#This Row],[PT Assistant Hours]],NonNurse[[#This Row],[PT Aide Hours]])/NonNurse[[#This Row],[MDS Census]]</f>
        <v>0.3255403492213309</v>
      </c>
      <c r="AA218" s="6">
        <v>0</v>
      </c>
      <c r="AB218" s="6">
        <v>0</v>
      </c>
      <c r="AC218" s="6">
        <v>0</v>
      </c>
      <c r="AD218" s="6">
        <v>65.546086956521719</v>
      </c>
      <c r="AE218" s="6">
        <v>0</v>
      </c>
      <c r="AF218" s="6">
        <v>0</v>
      </c>
      <c r="AG218" s="6">
        <v>0</v>
      </c>
      <c r="AH218" s="1">
        <v>445197</v>
      </c>
      <c r="AI218">
        <v>4</v>
      </c>
    </row>
    <row r="219" spans="1:35" x14ac:dyDescent="0.25">
      <c r="A219" t="s">
        <v>352</v>
      </c>
      <c r="B219" t="s">
        <v>132</v>
      </c>
      <c r="C219" t="s">
        <v>506</v>
      </c>
      <c r="D219" t="s">
        <v>374</v>
      </c>
      <c r="E219" s="6">
        <v>54.728260869565219</v>
      </c>
      <c r="F219" s="6">
        <v>5.3913043478260869</v>
      </c>
      <c r="G219" s="6">
        <v>0.22826086956521738</v>
      </c>
      <c r="H219" s="6">
        <v>0.35326086956521741</v>
      </c>
      <c r="I219" s="6">
        <v>2.597826086956522</v>
      </c>
      <c r="J219" s="6">
        <v>0</v>
      </c>
      <c r="K219" s="6">
        <v>0</v>
      </c>
      <c r="L219" s="6">
        <v>5.1519565217391303</v>
      </c>
      <c r="M219" s="6">
        <v>5.2173913043478262</v>
      </c>
      <c r="N219" s="6">
        <v>4.3097826086956523</v>
      </c>
      <c r="O219" s="6">
        <f>SUM(NonNurse[[#This Row],[Qualified Social Work Staff Hours]],NonNurse[[#This Row],[Other Social Work Staff Hours]])/NonNurse[[#This Row],[MDS Census]]</f>
        <v>0.17408142999006951</v>
      </c>
      <c r="P219" s="6">
        <v>5.4592391304347823</v>
      </c>
      <c r="Q219" s="6">
        <v>0</v>
      </c>
      <c r="R219" s="6">
        <f>SUM(NonNurse[[#This Row],[Qualified Activities Professional Hours]],NonNurse[[#This Row],[Other Activities Professional Hours]])/NonNurse[[#This Row],[MDS Census]]</f>
        <v>9.9751737835153911E-2</v>
      </c>
      <c r="S219" s="6">
        <v>5.6408695652173915</v>
      </c>
      <c r="T219" s="6">
        <v>3.9223913043478267</v>
      </c>
      <c r="U219" s="6">
        <v>0</v>
      </c>
      <c r="V219" s="6">
        <f>SUM(NonNurse[[#This Row],[Occupational Therapist Hours]],NonNurse[[#This Row],[OT Assistant Hours]],NonNurse[[#This Row],[OT Aide Hours]])/NonNurse[[#This Row],[MDS Census]]</f>
        <v>0.17474081429990071</v>
      </c>
      <c r="W219" s="6">
        <v>1.860434782608696</v>
      </c>
      <c r="X219" s="6">
        <v>10.663586956521737</v>
      </c>
      <c r="Y219" s="6">
        <v>0</v>
      </c>
      <c r="Z219" s="6">
        <f>SUM(NonNurse[[#This Row],[Physical Therapist (PT) Hours]],NonNurse[[#This Row],[PT Assistant Hours]],NonNurse[[#This Row],[PT Aide Hours]])/NonNurse[[#This Row],[MDS Census]]</f>
        <v>0.22884011916583907</v>
      </c>
      <c r="AA219" s="6">
        <v>0</v>
      </c>
      <c r="AB219" s="6">
        <v>0</v>
      </c>
      <c r="AC219" s="6">
        <v>0</v>
      </c>
      <c r="AD219" s="6">
        <v>0</v>
      </c>
      <c r="AE219" s="6">
        <v>0</v>
      </c>
      <c r="AF219" s="6">
        <v>0</v>
      </c>
      <c r="AG219" s="6">
        <v>0</v>
      </c>
      <c r="AH219" s="1">
        <v>445283</v>
      </c>
      <c r="AI219">
        <v>4</v>
      </c>
    </row>
    <row r="220" spans="1:35" x14ac:dyDescent="0.25">
      <c r="A220" t="s">
        <v>352</v>
      </c>
      <c r="B220" t="s">
        <v>134</v>
      </c>
      <c r="C220" t="s">
        <v>571</v>
      </c>
      <c r="D220" t="s">
        <v>394</v>
      </c>
      <c r="E220" s="6">
        <v>55.608695652173914</v>
      </c>
      <c r="F220" s="6">
        <v>5.4782608695652177</v>
      </c>
      <c r="G220" s="6">
        <v>0</v>
      </c>
      <c r="H220" s="6">
        <v>0.29141304347826097</v>
      </c>
      <c r="I220" s="6">
        <v>0</v>
      </c>
      <c r="J220" s="6">
        <v>0</v>
      </c>
      <c r="K220" s="6">
        <v>0</v>
      </c>
      <c r="L220" s="6">
        <v>4.3123913043478259</v>
      </c>
      <c r="M220" s="6">
        <v>0</v>
      </c>
      <c r="N220" s="6">
        <v>3.4476086956521739</v>
      </c>
      <c r="O220" s="6">
        <f>SUM(NonNurse[[#This Row],[Qualified Social Work Staff Hours]],NonNurse[[#This Row],[Other Social Work Staff Hours]])/NonNurse[[#This Row],[MDS Census]]</f>
        <v>6.1997654417513683E-2</v>
      </c>
      <c r="P220" s="6">
        <v>0</v>
      </c>
      <c r="Q220" s="6">
        <v>5.0851086956521723</v>
      </c>
      <c r="R220" s="6">
        <f>SUM(NonNurse[[#This Row],[Qualified Activities Professional Hours]],NonNurse[[#This Row],[Other Activities Professional Hours]])/NonNurse[[#This Row],[MDS Census]]</f>
        <v>9.1444487881157124E-2</v>
      </c>
      <c r="S220" s="6">
        <v>1.4022826086956521</v>
      </c>
      <c r="T220" s="6">
        <v>4.0729347826086961</v>
      </c>
      <c r="U220" s="6">
        <v>0</v>
      </c>
      <c r="V220" s="6">
        <f>SUM(NonNurse[[#This Row],[Occupational Therapist Hours]],NonNurse[[#This Row],[OT Assistant Hours]],NonNurse[[#This Row],[OT Aide Hours]])/NonNurse[[#This Row],[MDS Census]]</f>
        <v>9.8459734167318222E-2</v>
      </c>
      <c r="W220" s="6">
        <v>1.4126086956521737</v>
      </c>
      <c r="X220" s="6">
        <v>7.4647826086956481</v>
      </c>
      <c r="Y220" s="6">
        <v>0</v>
      </c>
      <c r="Z220" s="6">
        <f>SUM(NonNurse[[#This Row],[Physical Therapist (PT) Hours]],NonNurse[[#This Row],[PT Assistant Hours]],NonNurse[[#This Row],[PT Aide Hours]])/NonNurse[[#This Row],[MDS Census]]</f>
        <v>0.15964034401876456</v>
      </c>
      <c r="AA220" s="6">
        <v>0</v>
      </c>
      <c r="AB220" s="6">
        <v>0</v>
      </c>
      <c r="AC220" s="6">
        <v>0</v>
      </c>
      <c r="AD220" s="6">
        <v>0</v>
      </c>
      <c r="AE220" s="6">
        <v>0</v>
      </c>
      <c r="AF220" s="6">
        <v>0</v>
      </c>
      <c r="AG220" s="6">
        <v>0</v>
      </c>
      <c r="AH220" s="1">
        <v>445285</v>
      </c>
      <c r="AI220">
        <v>4</v>
      </c>
    </row>
    <row r="221" spans="1:35" x14ac:dyDescent="0.25">
      <c r="A221" t="s">
        <v>352</v>
      </c>
      <c r="B221" t="s">
        <v>291</v>
      </c>
      <c r="C221" t="s">
        <v>527</v>
      </c>
      <c r="D221" t="s">
        <v>374</v>
      </c>
      <c r="E221" s="6">
        <v>18.456521739130434</v>
      </c>
      <c r="F221" s="6">
        <v>5.6521739130434785</v>
      </c>
      <c r="G221" s="6">
        <v>0.73913043478260865</v>
      </c>
      <c r="H221" s="6">
        <v>1.435869565217391</v>
      </c>
      <c r="I221" s="6">
        <v>0.64130434782608692</v>
      </c>
      <c r="J221" s="6">
        <v>0</v>
      </c>
      <c r="K221" s="6">
        <v>0</v>
      </c>
      <c r="L221" s="6">
        <v>0.22608695652173913</v>
      </c>
      <c r="M221" s="6">
        <v>4.9565217391304346</v>
      </c>
      <c r="N221" s="6">
        <v>0</v>
      </c>
      <c r="O221" s="6">
        <f>SUM(NonNurse[[#This Row],[Qualified Social Work Staff Hours]],NonNurse[[#This Row],[Other Social Work Staff Hours]])/NonNurse[[#This Row],[MDS Census]]</f>
        <v>0.26855123674911663</v>
      </c>
      <c r="P221" s="6">
        <v>0</v>
      </c>
      <c r="Q221" s="6">
        <v>0</v>
      </c>
      <c r="R221" s="6">
        <f>SUM(NonNurse[[#This Row],[Qualified Activities Professional Hours]],NonNurse[[#This Row],[Other Activities Professional Hours]])/NonNurse[[#This Row],[MDS Census]]</f>
        <v>0</v>
      </c>
      <c r="S221" s="6">
        <v>8.0510869565217345</v>
      </c>
      <c r="T221" s="6">
        <v>0</v>
      </c>
      <c r="U221" s="6">
        <v>0</v>
      </c>
      <c r="V221" s="6">
        <f>SUM(NonNurse[[#This Row],[Occupational Therapist Hours]],NonNurse[[#This Row],[OT Assistant Hours]],NonNurse[[#This Row],[OT Aide Hours]])/NonNurse[[#This Row],[MDS Census]]</f>
        <v>0.43621908127208459</v>
      </c>
      <c r="W221" s="6">
        <v>4.2793478260869566</v>
      </c>
      <c r="X221" s="6">
        <v>5.3086956521739124</v>
      </c>
      <c r="Y221" s="6">
        <v>0</v>
      </c>
      <c r="Z221" s="6">
        <f>SUM(NonNurse[[#This Row],[Physical Therapist (PT) Hours]],NonNurse[[#This Row],[PT Assistant Hours]],NonNurse[[#This Row],[PT Aide Hours]])/NonNurse[[#This Row],[MDS Census]]</f>
        <v>0.51949352179034158</v>
      </c>
      <c r="AA221" s="6">
        <v>0</v>
      </c>
      <c r="AB221" s="6">
        <v>0</v>
      </c>
      <c r="AC221" s="6">
        <v>0</v>
      </c>
      <c r="AD221" s="6">
        <v>0</v>
      </c>
      <c r="AE221" s="6">
        <v>0.44565217391304346</v>
      </c>
      <c r="AF221" s="6">
        <v>0</v>
      </c>
      <c r="AG221" s="6">
        <v>0</v>
      </c>
      <c r="AH221" s="1">
        <v>445521</v>
      </c>
      <c r="AI221">
        <v>4</v>
      </c>
    </row>
    <row r="222" spans="1:35" x14ac:dyDescent="0.25">
      <c r="A222" t="s">
        <v>352</v>
      </c>
      <c r="B222" t="s">
        <v>94</v>
      </c>
      <c r="C222" t="s">
        <v>558</v>
      </c>
      <c r="D222" t="s">
        <v>437</v>
      </c>
      <c r="E222" s="6">
        <v>49.184782608695649</v>
      </c>
      <c r="F222" s="6">
        <v>5.4782608695652177</v>
      </c>
      <c r="G222" s="6">
        <v>0.59782608695652173</v>
      </c>
      <c r="H222" s="6">
        <v>0</v>
      </c>
      <c r="I222" s="6">
        <v>0</v>
      </c>
      <c r="J222" s="6">
        <v>0</v>
      </c>
      <c r="K222" s="6">
        <v>0</v>
      </c>
      <c r="L222" s="6">
        <v>1.7481521739130432</v>
      </c>
      <c r="M222" s="6">
        <v>5.8299999999999992</v>
      </c>
      <c r="N222" s="6">
        <v>5.1576086956521756</v>
      </c>
      <c r="O222" s="6">
        <f>SUM(NonNurse[[#This Row],[Qualified Social Work Staff Hours]],NonNurse[[#This Row],[Other Social Work Staff Hours]])/NonNurse[[#This Row],[MDS Census]]</f>
        <v>0.22339447513812155</v>
      </c>
      <c r="P222" s="6">
        <v>4.8927173913043474</v>
      </c>
      <c r="Q222" s="6">
        <v>0</v>
      </c>
      <c r="R222" s="6">
        <f>SUM(NonNurse[[#This Row],[Qualified Activities Professional Hours]],NonNurse[[#This Row],[Other Activities Professional Hours]])/NonNurse[[#This Row],[MDS Census]]</f>
        <v>9.9476243093922653E-2</v>
      </c>
      <c r="S222" s="6">
        <v>1.3623913043478262</v>
      </c>
      <c r="T222" s="6">
        <v>0</v>
      </c>
      <c r="U222" s="6">
        <v>0</v>
      </c>
      <c r="V222" s="6">
        <f>SUM(NonNurse[[#This Row],[Occupational Therapist Hours]],NonNurse[[#This Row],[OT Assistant Hours]],NonNurse[[#This Row],[OT Aide Hours]])/NonNurse[[#This Row],[MDS Census]]</f>
        <v>2.7699447513812158E-2</v>
      </c>
      <c r="W222" s="6">
        <v>5.3734782608695664</v>
      </c>
      <c r="X222" s="6">
        <v>5.4727173913043483</v>
      </c>
      <c r="Y222" s="6">
        <v>0</v>
      </c>
      <c r="Z222" s="6">
        <f>SUM(NonNurse[[#This Row],[Physical Therapist (PT) Hours]],NonNurse[[#This Row],[PT Assistant Hours]],NonNurse[[#This Row],[PT Aide Hours]])/NonNurse[[#This Row],[MDS Census]]</f>
        <v>0.22051933701657464</v>
      </c>
      <c r="AA222" s="6">
        <v>0</v>
      </c>
      <c r="AB222" s="6">
        <v>0</v>
      </c>
      <c r="AC222" s="6">
        <v>0</v>
      </c>
      <c r="AD222" s="6">
        <v>0</v>
      </c>
      <c r="AE222" s="6">
        <v>0</v>
      </c>
      <c r="AF222" s="6">
        <v>0</v>
      </c>
      <c r="AG222" s="6">
        <v>0</v>
      </c>
      <c r="AH222" s="1">
        <v>445223</v>
      </c>
      <c r="AI222">
        <v>4</v>
      </c>
    </row>
    <row r="223" spans="1:35" x14ac:dyDescent="0.25">
      <c r="A223" t="s">
        <v>352</v>
      </c>
      <c r="B223" t="s">
        <v>144</v>
      </c>
      <c r="C223" t="s">
        <v>574</v>
      </c>
      <c r="D223" t="s">
        <v>445</v>
      </c>
      <c r="E223" s="6">
        <v>75.826086956521735</v>
      </c>
      <c r="F223" s="6">
        <v>35.670434782608702</v>
      </c>
      <c r="G223" s="6">
        <v>0.30978260869565216</v>
      </c>
      <c r="H223" s="6">
        <v>0.37521739130434778</v>
      </c>
      <c r="I223" s="6">
        <v>0.33695652173913043</v>
      </c>
      <c r="J223" s="6">
        <v>0</v>
      </c>
      <c r="K223" s="6">
        <v>0</v>
      </c>
      <c r="L223" s="6">
        <v>3.6940217391304349</v>
      </c>
      <c r="M223" s="6">
        <v>3.842717391304348</v>
      </c>
      <c r="N223" s="6">
        <v>0</v>
      </c>
      <c r="O223" s="6">
        <f>SUM(NonNurse[[#This Row],[Qualified Social Work Staff Hours]],NonNurse[[#This Row],[Other Social Work Staff Hours]])/NonNurse[[#This Row],[MDS Census]]</f>
        <v>5.0678038990825694E-2</v>
      </c>
      <c r="P223" s="6">
        <v>4.2997826086956517</v>
      </c>
      <c r="Q223" s="6">
        <v>5.3920652173913055</v>
      </c>
      <c r="R223" s="6">
        <f>SUM(NonNurse[[#This Row],[Qualified Activities Professional Hours]],NonNurse[[#This Row],[Other Activities Professional Hours]])/NonNurse[[#This Row],[MDS Census]]</f>
        <v>0.1278168004587156</v>
      </c>
      <c r="S223" s="6">
        <v>4.6245652173913054</v>
      </c>
      <c r="T223" s="6">
        <v>7.9354347826086986</v>
      </c>
      <c r="U223" s="6">
        <v>0</v>
      </c>
      <c r="V223" s="6">
        <f>SUM(NonNurse[[#This Row],[Occupational Therapist Hours]],NonNurse[[#This Row],[OT Assistant Hours]],NonNurse[[#This Row],[OT Aide Hours]])/NonNurse[[#This Row],[MDS Census]]</f>
        <v>0.16564220183486245</v>
      </c>
      <c r="W223" s="6">
        <v>2.8835869565217389</v>
      </c>
      <c r="X223" s="6">
        <v>14.393152173913039</v>
      </c>
      <c r="Y223" s="6">
        <v>0</v>
      </c>
      <c r="Z223" s="6">
        <f>SUM(NonNurse[[#This Row],[Physical Therapist (PT) Hours]],NonNurse[[#This Row],[PT Assistant Hours]],NonNurse[[#This Row],[PT Aide Hours]])/NonNurse[[#This Row],[MDS Census]]</f>
        <v>0.22784690366972471</v>
      </c>
      <c r="AA223" s="6">
        <v>0</v>
      </c>
      <c r="AB223" s="6">
        <v>0</v>
      </c>
      <c r="AC223" s="6">
        <v>0</v>
      </c>
      <c r="AD223" s="6">
        <v>0</v>
      </c>
      <c r="AE223" s="6">
        <v>0</v>
      </c>
      <c r="AF223" s="6">
        <v>0</v>
      </c>
      <c r="AG223" s="6">
        <v>0</v>
      </c>
      <c r="AH223" s="1">
        <v>445300</v>
      </c>
      <c r="AI223">
        <v>4</v>
      </c>
    </row>
    <row r="224" spans="1:35" x14ac:dyDescent="0.25">
      <c r="A224" t="s">
        <v>352</v>
      </c>
      <c r="B224" t="s">
        <v>268</v>
      </c>
      <c r="C224" t="s">
        <v>529</v>
      </c>
      <c r="D224" t="s">
        <v>363</v>
      </c>
      <c r="E224" s="6">
        <v>38.869565217391305</v>
      </c>
      <c r="F224" s="6">
        <v>4.9565217391304346</v>
      </c>
      <c r="G224" s="6">
        <v>0.65217391304347827</v>
      </c>
      <c r="H224" s="6">
        <v>0.2608695652173913</v>
      </c>
      <c r="I224" s="6">
        <v>0.80434782608695654</v>
      </c>
      <c r="J224" s="6">
        <v>0</v>
      </c>
      <c r="K224" s="6">
        <v>0</v>
      </c>
      <c r="L224" s="6">
        <v>0.64543478260869558</v>
      </c>
      <c r="M224" s="6">
        <v>0</v>
      </c>
      <c r="N224" s="6">
        <v>4.7771739130434785</v>
      </c>
      <c r="O224" s="6">
        <f>SUM(NonNurse[[#This Row],[Qualified Social Work Staff Hours]],NonNurse[[#This Row],[Other Social Work Staff Hours]])/NonNurse[[#This Row],[MDS Census]]</f>
        <v>0.1229026845637584</v>
      </c>
      <c r="P224" s="6">
        <v>4.7092391304347823</v>
      </c>
      <c r="Q224" s="6">
        <v>6.7934782608695649E-2</v>
      </c>
      <c r="R224" s="6">
        <f>SUM(NonNurse[[#This Row],[Qualified Activities Professional Hours]],NonNurse[[#This Row],[Other Activities Professional Hours]])/NonNurse[[#This Row],[MDS Census]]</f>
        <v>0.12290268456375837</v>
      </c>
      <c r="S224" s="6">
        <v>0.87934782608695661</v>
      </c>
      <c r="T224" s="6">
        <v>2.8620652173913039</v>
      </c>
      <c r="U224" s="6">
        <v>0</v>
      </c>
      <c r="V224" s="6">
        <f>SUM(NonNurse[[#This Row],[Occupational Therapist Hours]],NonNurse[[#This Row],[OT Assistant Hours]],NonNurse[[#This Row],[OT Aide Hours]])/NonNurse[[#This Row],[MDS Census]]</f>
        <v>9.6255592841163307E-2</v>
      </c>
      <c r="W224" s="6">
        <v>0.48836956521739122</v>
      </c>
      <c r="X224" s="6">
        <v>1.0569565217391304</v>
      </c>
      <c r="Y224" s="6">
        <v>0</v>
      </c>
      <c r="Z224" s="6">
        <f>SUM(NonNurse[[#This Row],[Physical Therapist (PT) Hours]],NonNurse[[#This Row],[PT Assistant Hours]],NonNurse[[#This Row],[PT Aide Hours]])/NonNurse[[#This Row],[MDS Census]]</f>
        <v>3.9756711409395969E-2</v>
      </c>
      <c r="AA224" s="6">
        <v>0</v>
      </c>
      <c r="AB224" s="6">
        <v>0</v>
      </c>
      <c r="AC224" s="6">
        <v>0</v>
      </c>
      <c r="AD224" s="6">
        <v>0</v>
      </c>
      <c r="AE224" s="6">
        <v>0</v>
      </c>
      <c r="AF224" s="6">
        <v>0</v>
      </c>
      <c r="AG224" s="6">
        <v>0</v>
      </c>
      <c r="AH224" s="1">
        <v>445492</v>
      </c>
      <c r="AI224">
        <v>4</v>
      </c>
    </row>
    <row r="225" spans="1:35" x14ac:dyDescent="0.25">
      <c r="A225" t="s">
        <v>352</v>
      </c>
      <c r="B225" t="s">
        <v>113</v>
      </c>
      <c r="C225" t="s">
        <v>564</v>
      </c>
      <c r="D225" t="s">
        <v>443</v>
      </c>
      <c r="E225" s="6">
        <v>109.71739130434783</v>
      </c>
      <c r="F225" s="6">
        <v>5.7391304347826084</v>
      </c>
      <c r="G225" s="6">
        <v>0</v>
      </c>
      <c r="H225" s="6">
        <v>0</v>
      </c>
      <c r="I225" s="6">
        <v>0</v>
      </c>
      <c r="J225" s="6">
        <v>0</v>
      </c>
      <c r="K225" s="6">
        <v>0</v>
      </c>
      <c r="L225" s="6">
        <v>4.151630434782609</v>
      </c>
      <c r="M225" s="6">
        <v>4.9532608695652165</v>
      </c>
      <c r="N225" s="6">
        <v>0</v>
      </c>
      <c r="O225" s="6">
        <f>SUM(NonNurse[[#This Row],[Qualified Social Work Staff Hours]],NonNurse[[#This Row],[Other Social Work Staff Hours]])/NonNurse[[#This Row],[MDS Census]]</f>
        <v>4.5145631067961156E-2</v>
      </c>
      <c r="P225" s="6">
        <v>4.9338043478260865</v>
      </c>
      <c r="Q225" s="6">
        <v>9.7001086956521743</v>
      </c>
      <c r="R225" s="6">
        <f>SUM(NonNurse[[#This Row],[Qualified Activities Professional Hours]],NonNurse[[#This Row],[Other Activities Professional Hours]])/NonNurse[[#This Row],[MDS Census]]</f>
        <v>0.13337824450168417</v>
      </c>
      <c r="S225" s="6">
        <v>4.9130434782608692</v>
      </c>
      <c r="T225" s="6">
        <v>16.394673913043476</v>
      </c>
      <c r="U225" s="6">
        <v>0</v>
      </c>
      <c r="V225" s="6">
        <f>SUM(NonNurse[[#This Row],[Occupational Therapist Hours]],NonNurse[[#This Row],[OT Assistant Hours]],NonNurse[[#This Row],[OT Aide Hours]])/NonNurse[[#This Row],[MDS Census]]</f>
        <v>0.19420546859520504</v>
      </c>
      <c r="W225" s="6">
        <v>2.1964130434782607</v>
      </c>
      <c r="X225" s="6">
        <v>22.530543478260871</v>
      </c>
      <c r="Y225" s="6">
        <v>0</v>
      </c>
      <c r="Z225" s="6">
        <f>SUM(NonNurse[[#This Row],[Physical Therapist (PT) Hours]],NonNurse[[#This Row],[PT Assistant Hours]],NonNurse[[#This Row],[PT Aide Hours]])/NonNurse[[#This Row],[MDS Census]]</f>
        <v>0.22536952645135727</v>
      </c>
      <c r="AA225" s="6">
        <v>0</v>
      </c>
      <c r="AB225" s="6">
        <v>0</v>
      </c>
      <c r="AC225" s="6">
        <v>0</v>
      </c>
      <c r="AD225" s="6">
        <v>0</v>
      </c>
      <c r="AE225" s="6">
        <v>0</v>
      </c>
      <c r="AF225" s="6">
        <v>0</v>
      </c>
      <c r="AG225" s="6">
        <v>0</v>
      </c>
      <c r="AH225" s="1">
        <v>445253</v>
      </c>
      <c r="AI225">
        <v>4</v>
      </c>
    </row>
    <row r="226" spans="1:35" x14ac:dyDescent="0.25">
      <c r="A226" t="s">
        <v>352</v>
      </c>
      <c r="B226" t="s">
        <v>260</v>
      </c>
      <c r="C226" t="s">
        <v>498</v>
      </c>
      <c r="D226" t="s">
        <v>402</v>
      </c>
      <c r="E226" s="6">
        <v>101.79347826086956</v>
      </c>
      <c r="F226" s="6">
        <v>5.0434782608695654</v>
      </c>
      <c r="G226" s="6">
        <v>1.1304347826086956</v>
      </c>
      <c r="H226" s="6">
        <v>0</v>
      </c>
      <c r="I226" s="6">
        <v>0.32608695652173914</v>
      </c>
      <c r="J226" s="6">
        <v>0</v>
      </c>
      <c r="K226" s="6">
        <v>0</v>
      </c>
      <c r="L226" s="6">
        <v>3.3542391304347836</v>
      </c>
      <c r="M226" s="6">
        <v>7.3913043478260869</v>
      </c>
      <c r="N226" s="6">
        <v>4</v>
      </c>
      <c r="O226" s="6">
        <f>SUM(NonNurse[[#This Row],[Qualified Social Work Staff Hours]],NonNurse[[#This Row],[Other Social Work Staff Hours]])/NonNurse[[#This Row],[MDS Census]]</f>
        <v>0.11190603310197543</v>
      </c>
      <c r="P226" s="6">
        <v>5.3043478260869561</v>
      </c>
      <c r="Q226" s="6">
        <v>21.630434782608695</v>
      </c>
      <c r="R226" s="6">
        <f>SUM(NonNurse[[#This Row],[Qualified Activities Professional Hours]],NonNurse[[#This Row],[Other Activities Professional Hours]])/NonNurse[[#This Row],[MDS Census]]</f>
        <v>0.26460224239188468</v>
      </c>
      <c r="S226" s="6">
        <v>4.7632608695652161</v>
      </c>
      <c r="T226" s="6">
        <v>3.8404347826086949</v>
      </c>
      <c r="U226" s="6">
        <v>0</v>
      </c>
      <c r="V226" s="6">
        <f>SUM(NonNurse[[#This Row],[Occupational Therapist Hours]],NonNurse[[#This Row],[OT Assistant Hours]],NonNurse[[#This Row],[OT Aide Hours]])/NonNurse[[#This Row],[MDS Census]]</f>
        <v>8.4521089161772547E-2</v>
      </c>
      <c r="W226" s="6">
        <v>6.8488043478260874</v>
      </c>
      <c r="X226" s="6">
        <v>0.98163043478260836</v>
      </c>
      <c r="Y226" s="6">
        <v>0</v>
      </c>
      <c r="Z226" s="6">
        <f>SUM(NonNurse[[#This Row],[Physical Therapist (PT) Hours]],NonNurse[[#This Row],[PT Assistant Hours]],NonNurse[[#This Row],[PT Aide Hours]])/NonNurse[[#This Row],[MDS Census]]</f>
        <v>7.6924719701014416E-2</v>
      </c>
      <c r="AA226" s="6">
        <v>0</v>
      </c>
      <c r="AB226" s="6">
        <v>0</v>
      </c>
      <c r="AC226" s="6">
        <v>0</v>
      </c>
      <c r="AD226" s="6">
        <v>0</v>
      </c>
      <c r="AE226" s="6">
        <v>0</v>
      </c>
      <c r="AF226" s="6">
        <v>0</v>
      </c>
      <c r="AG226" s="6">
        <v>0</v>
      </c>
      <c r="AH226" s="1">
        <v>445484</v>
      </c>
      <c r="AI226">
        <v>4</v>
      </c>
    </row>
    <row r="227" spans="1:35" x14ac:dyDescent="0.25">
      <c r="A227" t="s">
        <v>352</v>
      </c>
      <c r="B227" t="s">
        <v>45</v>
      </c>
      <c r="C227" t="s">
        <v>552</v>
      </c>
      <c r="D227" t="s">
        <v>391</v>
      </c>
      <c r="E227" s="6">
        <v>60.989130434782609</v>
      </c>
      <c r="F227" s="6">
        <v>4.7391304347826084</v>
      </c>
      <c r="G227" s="6">
        <v>0.31521739130434784</v>
      </c>
      <c r="H227" s="6">
        <v>0.45902173913043476</v>
      </c>
      <c r="I227" s="6">
        <v>0.79347826086956519</v>
      </c>
      <c r="J227" s="6">
        <v>0</v>
      </c>
      <c r="K227" s="6">
        <v>0</v>
      </c>
      <c r="L227" s="6">
        <v>5.1180434782608684</v>
      </c>
      <c r="M227" s="6">
        <v>5.3913043478260869</v>
      </c>
      <c r="N227" s="6">
        <v>0</v>
      </c>
      <c r="O227" s="6">
        <f>SUM(NonNurse[[#This Row],[Qualified Social Work Staff Hours]],NonNurse[[#This Row],[Other Social Work Staff Hours]])/NonNurse[[#This Row],[MDS Census]]</f>
        <v>8.8397790055248615E-2</v>
      </c>
      <c r="P227" s="6">
        <v>0</v>
      </c>
      <c r="Q227" s="6">
        <v>11.368043478260871</v>
      </c>
      <c r="R227" s="6">
        <f>SUM(NonNurse[[#This Row],[Qualified Activities Professional Hours]],NonNurse[[#This Row],[Other Activities Professional Hours]])/NonNurse[[#This Row],[MDS Census]]</f>
        <v>0.18639458207093212</v>
      </c>
      <c r="S227" s="6">
        <v>3.4098913043478269</v>
      </c>
      <c r="T227" s="6">
        <v>8.5314130434782598</v>
      </c>
      <c r="U227" s="6">
        <v>0</v>
      </c>
      <c r="V227" s="6">
        <f>SUM(NonNurse[[#This Row],[Occupational Therapist Hours]],NonNurse[[#This Row],[OT Assistant Hours]],NonNurse[[#This Row],[OT Aide Hours]])/NonNurse[[#This Row],[MDS Census]]</f>
        <v>0.19579397611833896</v>
      </c>
      <c r="W227" s="6">
        <v>2.5216304347826086</v>
      </c>
      <c r="X227" s="6">
        <v>12.70152173913044</v>
      </c>
      <c r="Y227" s="6">
        <v>0</v>
      </c>
      <c r="Z227" s="6">
        <f>SUM(NonNurse[[#This Row],[Physical Therapist (PT) Hours]],NonNurse[[#This Row],[PT Assistant Hours]],NonNurse[[#This Row],[PT Aide Hours]])/NonNurse[[#This Row],[MDS Census]]</f>
        <v>0.24960434860096248</v>
      </c>
      <c r="AA227" s="6">
        <v>0</v>
      </c>
      <c r="AB227" s="6">
        <v>0</v>
      </c>
      <c r="AC227" s="6">
        <v>0</v>
      </c>
      <c r="AD227" s="6">
        <v>0</v>
      </c>
      <c r="AE227" s="6">
        <v>0.65217391304347827</v>
      </c>
      <c r="AF227" s="6">
        <v>0</v>
      </c>
      <c r="AG227" s="6">
        <v>0</v>
      </c>
      <c r="AH227" s="1">
        <v>445132</v>
      </c>
      <c r="AI227">
        <v>4</v>
      </c>
    </row>
    <row r="228" spans="1:35" x14ac:dyDescent="0.25">
      <c r="A228" t="s">
        <v>352</v>
      </c>
      <c r="B228" t="s">
        <v>25</v>
      </c>
      <c r="C228" t="s">
        <v>498</v>
      </c>
      <c r="D228" t="s">
        <v>402</v>
      </c>
      <c r="E228" s="6">
        <v>105.02173913043478</v>
      </c>
      <c r="F228" s="6">
        <v>9.3369565217391308</v>
      </c>
      <c r="G228" s="6">
        <v>0</v>
      </c>
      <c r="H228" s="6">
        <v>17.474021739130439</v>
      </c>
      <c r="I228" s="6">
        <v>4.0869565217391308</v>
      </c>
      <c r="J228" s="6">
        <v>0</v>
      </c>
      <c r="K228" s="6">
        <v>0</v>
      </c>
      <c r="L228" s="6">
        <v>1.8958695652173911</v>
      </c>
      <c r="M228" s="6">
        <v>4.8097826086956523</v>
      </c>
      <c r="N228" s="6">
        <v>1.625</v>
      </c>
      <c r="O228" s="6">
        <f>SUM(NonNurse[[#This Row],[Qualified Social Work Staff Hours]],NonNurse[[#This Row],[Other Social Work Staff Hours]])/NonNurse[[#This Row],[MDS Census]]</f>
        <v>6.127095839370731E-2</v>
      </c>
      <c r="P228" s="6">
        <v>5.0456521739130462</v>
      </c>
      <c r="Q228" s="6">
        <v>0</v>
      </c>
      <c r="R228" s="6">
        <f>SUM(NonNurse[[#This Row],[Qualified Activities Professional Hours]],NonNurse[[#This Row],[Other Activities Professional Hours]])/NonNurse[[#This Row],[MDS Census]]</f>
        <v>4.8043883253984711E-2</v>
      </c>
      <c r="S228" s="6">
        <v>4.2793478260869557</v>
      </c>
      <c r="T228" s="6">
        <v>9.7522826086956531</v>
      </c>
      <c r="U228" s="6">
        <v>0</v>
      </c>
      <c r="V228" s="6">
        <f>SUM(NonNurse[[#This Row],[Occupational Therapist Hours]],NonNurse[[#This Row],[OT Assistant Hours]],NonNurse[[#This Row],[OT Aide Hours]])/NonNurse[[#This Row],[MDS Census]]</f>
        <v>0.13360691368246741</v>
      </c>
      <c r="W228" s="6">
        <v>13.619239130434783</v>
      </c>
      <c r="X228" s="6">
        <v>2.383695652173913</v>
      </c>
      <c r="Y228" s="6">
        <v>5.1086956521739131</v>
      </c>
      <c r="Z228" s="6">
        <f>SUM(NonNurse[[#This Row],[Physical Therapist (PT) Hours]],NonNurse[[#This Row],[PT Assistant Hours]],NonNurse[[#This Row],[PT Aide Hours]])/NonNurse[[#This Row],[MDS Census]]</f>
        <v>0.20102152763403025</v>
      </c>
      <c r="AA228" s="6">
        <v>0</v>
      </c>
      <c r="AB228" s="6">
        <v>0</v>
      </c>
      <c r="AC228" s="6">
        <v>0</v>
      </c>
      <c r="AD228" s="6">
        <v>0</v>
      </c>
      <c r="AE228" s="6">
        <v>0</v>
      </c>
      <c r="AF228" s="6">
        <v>0</v>
      </c>
      <c r="AG228" s="6">
        <v>0</v>
      </c>
      <c r="AH228" s="1">
        <v>445105</v>
      </c>
      <c r="AI228">
        <v>4</v>
      </c>
    </row>
    <row r="229" spans="1:35" x14ac:dyDescent="0.25">
      <c r="A229" t="s">
        <v>352</v>
      </c>
      <c r="B229" t="s">
        <v>249</v>
      </c>
      <c r="C229" t="s">
        <v>6</v>
      </c>
      <c r="D229" t="s">
        <v>379</v>
      </c>
      <c r="E229" s="6">
        <v>29.152173913043477</v>
      </c>
      <c r="F229" s="6">
        <v>0</v>
      </c>
      <c r="G229" s="6">
        <v>0</v>
      </c>
      <c r="H229" s="6">
        <v>0</v>
      </c>
      <c r="I229" s="6">
        <v>0</v>
      </c>
      <c r="J229" s="6">
        <v>0</v>
      </c>
      <c r="K229" s="6">
        <v>0</v>
      </c>
      <c r="L229" s="6">
        <v>4.6586956521739129</v>
      </c>
      <c r="M229" s="6">
        <v>4.4021739130434785</v>
      </c>
      <c r="N229" s="6">
        <v>0</v>
      </c>
      <c r="O229" s="6">
        <f>SUM(NonNurse[[#This Row],[Qualified Social Work Staff Hours]],NonNurse[[#This Row],[Other Social Work Staff Hours]])/NonNurse[[#This Row],[MDS Census]]</f>
        <v>0.15100671140939598</v>
      </c>
      <c r="P229" s="6">
        <v>0</v>
      </c>
      <c r="Q229" s="6">
        <v>0</v>
      </c>
      <c r="R229" s="6">
        <f>SUM(NonNurse[[#This Row],[Qualified Activities Professional Hours]],NonNurse[[#This Row],[Other Activities Professional Hours]])/NonNurse[[#This Row],[MDS Census]]</f>
        <v>0</v>
      </c>
      <c r="S229" s="6">
        <v>5.0326086956521738</v>
      </c>
      <c r="T229" s="6">
        <v>5.0858695652173926</v>
      </c>
      <c r="U229" s="6">
        <v>0</v>
      </c>
      <c r="V229" s="6">
        <f>SUM(NonNurse[[#This Row],[Occupational Therapist Hours]],NonNurse[[#This Row],[OT Assistant Hours]],NonNurse[[#This Row],[OT Aide Hours]])/NonNurse[[#This Row],[MDS Census]]</f>
        <v>0.34709172259507831</v>
      </c>
      <c r="W229" s="6">
        <v>4.4586956521739127</v>
      </c>
      <c r="X229" s="6">
        <v>1.8358695652173913</v>
      </c>
      <c r="Y229" s="6">
        <v>1.8152173913043479</v>
      </c>
      <c r="Z229" s="6">
        <f>SUM(NonNurse[[#This Row],[Physical Therapist (PT) Hours]],NonNurse[[#This Row],[PT Assistant Hours]],NonNurse[[#This Row],[PT Aide Hours]])/NonNurse[[#This Row],[MDS Census]]</f>
        <v>0.27818791946308724</v>
      </c>
      <c r="AA229" s="6">
        <v>0</v>
      </c>
      <c r="AB229" s="6">
        <v>0</v>
      </c>
      <c r="AC229" s="6">
        <v>0</v>
      </c>
      <c r="AD229" s="6">
        <v>0</v>
      </c>
      <c r="AE229" s="6">
        <v>0</v>
      </c>
      <c r="AF229" s="6">
        <v>0</v>
      </c>
      <c r="AG229" s="6">
        <v>0</v>
      </c>
      <c r="AH229" s="1">
        <v>445472</v>
      </c>
      <c r="AI229">
        <v>4</v>
      </c>
    </row>
    <row r="230" spans="1:35" x14ac:dyDescent="0.25">
      <c r="A230" t="s">
        <v>352</v>
      </c>
      <c r="B230" t="s">
        <v>148</v>
      </c>
      <c r="C230" t="s">
        <v>481</v>
      </c>
      <c r="D230" t="s">
        <v>414</v>
      </c>
      <c r="E230" s="6">
        <v>63.771739130434781</v>
      </c>
      <c r="F230" s="6">
        <v>5.7391304347826084</v>
      </c>
      <c r="G230" s="6">
        <v>0</v>
      </c>
      <c r="H230" s="6">
        <v>0.4266304347826087</v>
      </c>
      <c r="I230" s="6">
        <v>0</v>
      </c>
      <c r="J230" s="6">
        <v>0</v>
      </c>
      <c r="K230" s="6">
        <v>0</v>
      </c>
      <c r="L230" s="6">
        <v>6.3473913043478278</v>
      </c>
      <c r="M230" s="6">
        <v>5.7660869565217396</v>
      </c>
      <c r="N230" s="6">
        <v>0</v>
      </c>
      <c r="O230" s="6">
        <f>SUM(NonNurse[[#This Row],[Qualified Social Work Staff Hours]],NonNurse[[#This Row],[Other Social Work Staff Hours]])/NonNurse[[#This Row],[MDS Census]]</f>
        <v>9.0417589909664239E-2</v>
      </c>
      <c r="P230" s="6">
        <v>5.864673913043478</v>
      </c>
      <c r="Q230" s="6">
        <v>0</v>
      </c>
      <c r="R230" s="6">
        <f>SUM(NonNurse[[#This Row],[Qualified Activities Professional Hours]],NonNurse[[#This Row],[Other Activities Professional Hours]])/NonNurse[[#This Row],[MDS Census]]</f>
        <v>9.1963524799727289E-2</v>
      </c>
      <c r="S230" s="6">
        <v>8.7082608695652173</v>
      </c>
      <c r="T230" s="6">
        <v>4.3123913043478259</v>
      </c>
      <c r="U230" s="6">
        <v>0</v>
      </c>
      <c r="V230" s="6">
        <f>SUM(NonNurse[[#This Row],[Occupational Therapist Hours]],NonNurse[[#This Row],[OT Assistant Hours]],NonNurse[[#This Row],[OT Aide Hours]])/NonNurse[[#This Row],[MDS Census]]</f>
        <v>0.20417589909664222</v>
      </c>
      <c r="W230" s="6">
        <v>7.0788043478260869</v>
      </c>
      <c r="X230" s="6">
        <v>10.820978260869564</v>
      </c>
      <c r="Y230" s="6">
        <v>0</v>
      </c>
      <c r="Z230" s="6">
        <f>SUM(NonNurse[[#This Row],[Physical Therapist (PT) Hours]],NonNurse[[#This Row],[PT Assistant Hours]],NonNurse[[#This Row],[PT Aide Hours]])/NonNurse[[#This Row],[MDS Census]]</f>
        <v>0.28068518834157152</v>
      </c>
      <c r="AA230" s="6">
        <v>0</v>
      </c>
      <c r="AB230" s="6">
        <v>0</v>
      </c>
      <c r="AC230" s="6">
        <v>0</v>
      </c>
      <c r="AD230" s="6">
        <v>0</v>
      </c>
      <c r="AE230" s="6">
        <v>0</v>
      </c>
      <c r="AF230" s="6">
        <v>0</v>
      </c>
      <c r="AG230" s="6">
        <v>0</v>
      </c>
      <c r="AH230" s="1">
        <v>445306</v>
      </c>
      <c r="AI230">
        <v>4</v>
      </c>
    </row>
    <row r="231" spans="1:35" x14ac:dyDescent="0.25">
      <c r="A231" t="s">
        <v>352</v>
      </c>
      <c r="B231" t="s">
        <v>229</v>
      </c>
      <c r="C231" t="s">
        <v>467</v>
      </c>
      <c r="D231" t="s">
        <v>364</v>
      </c>
      <c r="E231" s="6">
        <v>78.402173913043484</v>
      </c>
      <c r="F231" s="6">
        <v>5.7391304347826084</v>
      </c>
      <c r="G231" s="6">
        <v>0.37826086956521737</v>
      </c>
      <c r="H231" s="6">
        <v>0.47826086956521741</v>
      </c>
      <c r="I231" s="6">
        <v>0</v>
      </c>
      <c r="J231" s="6">
        <v>0</v>
      </c>
      <c r="K231" s="6">
        <v>0</v>
      </c>
      <c r="L231" s="6">
        <v>3.406304347826087</v>
      </c>
      <c r="M231" s="6">
        <v>5.4782608695652177</v>
      </c>
      <c r="N231" s="6">
        <v>0</v>
      </c>
      <c r="O231" s="6">
        <f>SUM(NonNurse[[#This Row],[Qualified Social Work Staff Hours]],NonNurse[[#This Row],[Other Social Work Staff Hours]])/NonNurse[[#This Row],[MDS Census]]</f>
        <v>6.9873838901982538E-2</v>
      </c>
      <c r="P231" s="6">
        <v>4.9365217391304359</v>
      </c>
      <c r="Q231" s="6">
        <v>8.897717391304349</v>
      </c>
      <c r="R231" s="6">
        <f>SUM(NonNurse[[#This Row],[Qualified Activities Professional Hours]],NonNurse[[#This Row],[Other Activities Professional Hours]])/NonNurse[[#This Row],[MDS Census]]</f>
        <v>0.17645223901289339</v>
      </c>
      <c r="S231" s="6">
        <v>8.506413043478263</v>
      </c>
      <c r="T231" s="6">
        <v>5.4358695652173941</v>
      </c>
      <c r="U231" s="6">
        <v>0</v>
      </c>
      <c r="V231" s="6">
        <f>SUM(NonNurse[[#This Row],[Occupational Therapist Hours]],NonNurse[[#This Row],[OT Assistant Hours]],NonNurse[[#This Row],[OT Aide Hours]])/NonNurse[[#This Row],[MDS Census]]</f>
        <v>0.17783030639123809</v>
      </c>
      <c r="W231" s="6">
        <v>13.746630434782611</v>
      </c>
      <c r="X231" s="6">
        <v>7.9411956521739135</v>
      </c>
      <c r="Y231" s="6">
        <v>0</v>
      </c>
      <c r="Z231" s="6">
        <f>SUM(NonNurse[[#This Row],[Physical Therapist (PT) Hours]],NonNurse[[#This Row],[PT Assistant Hours]],NonNurse[[#This Row],[PT Aide Hours]])/NonNurse[[#This Row],[MDS Census]]</f>
        <v>0.27662276445307088</v>
      </c>
      <c r="AA231" s="6">
        <v>0</v>
      </c>
      <c r="AB231" s="6">
        <v>0</v>
      </c>
      <c r="AC231" s="6">
        <v>0</v>
      </c>
      <c r="AD231" s="6">
        <v>0</v>
      </c>
      <c r="AE231" s="6">
        <v>4.9239130434782608</v>
      </c>
      <c r="AF231" s="6">
        <v>0</v>
      </c>
      <c r="AG231" s="6">
        <v>0</v>
      </c>
      <c r="AH231" s="1">
        <v>445448</v>
      </c>
      <c r="AI231">
        <v>4</v>
      </c>
    </row>
    <row r="232" spans="1:35" x14ac:dyDescent="0.25">
      <c r="A232" t="s">
        <v>352</v>
      </c>
      <c r="B232" t="s">
        <v>178</v>
      </c>
      <c r="C232" t="s">
        <v>493</v>
      </c>
      <c r="D232" t="s">
        <v>389</v>
      </c>
      <c r="E232" s="6">
        <v>83.043478260869563</v>
      </c>
      <c r="F232" s="6">
        <v>7.9130434782608692</v>
      </c>
      <c r="G232" s="6">
        <v>0.39130434782608697</v>
      </c>
      <c r="H232" s="6">
        <v>0.60054347826086951</v>
      </c>
      <c r="I232" s="6">
        <v>0</v>
      </c>
      <c r="J232" s="6">
        <v>0</v>
      </c>
      <c r="K232" s="6">
        <v>0</v>
      </c>
      <c r="L232" s="6">
        <v>5.160869565217391</v>
      </c>
      <c r="M232" s="6">
        <v>5.4067391304347829</v>
      </c>
      <c r="N232" s="6">
        <v>0</v>
      </c>
      <c r="O232" s="6">
        <f>SUM(NonNurse[[#This Row],[Qualified Social Work Staff Hours]],NonNurse[[#This Row],[Other Social Work Staff Hours]])/NonNurse[[#This Row],[MDS Census]]</f>
        <v>6.5107329842931938E-2</v>
      </c>
      <c r="P232" s="6">
        <v>5.9584782608695637</v>
      </c>
      <c r="Q232" s="6">
        <v>2.9089130434782611</v>
      </c>
      <c r="R232" s="6">
        <f>SUM(NonNurse[[#This Row],[Qualified Activities Professional Hours]],NonNurse[[#This Row],[Other Activities Professional Hours]])/NonNurse[[#This Row],[MDS Census]]</f>
        <v>0.10678010471204187</v>
      </c>
      <c r="S232" s="6">
        <v>4.6398913043478265</v>
      </c>
      <c r="T232" s="6">
        <v>9.3285869565217396</v>
      </c>
      <c r="U232" s="6">
        <v>0</v>
      </c>
      <c r="V232" s="6">
        <f>SUM(NonNurse[[#This Row],[Occupational Therapist Hours]],NonNurse[[#This Row],[OT Assistant Hours]],NonNurse[[#This Row],[OT Aide Hours]])/NonNurse[[#This Row],[MDS Census]]</f>
        <v>0.16820680628272253</v>
      </c>
      <c r="W232" s="6">
        <v>16.501739130434785</v>
      </c>
      <c r="X232" s="6">
        <v>8.5931521739130421</v>
      </c>
      <c r="Y232" s="6">
        <v>0</v>
      </c>
      <c r="Z232" s="6">
        <f>SUM(NonNurse[[#This Row],[Physical Therapist (PT) Hours]],NonNurse[[#This Row],[PT Assistant Hours]],NonNurse[[#This Row],[PT Aide Hours]])/NonNurse[[#This Row],[MDS Census]]</f>
        <v>0.30218979057591622</v>
      </c>
      <c r="AA232" s="6">
        <v>0</v>
      </c>
      <c r="AB232" s="6">
        <v>0</v>
      </c>
      <c r="AC232" s="6">
        <v>0</v>
      </c>
      <c r="AD232" s="6">
        <v>0</v>
      </c>
      <c r="AE232" s="6">
        <v>9.75</v>
      </c>
      <c r="AF232" s="6">
        <v>0</v>
      </c>
      <c r="AG232" s="6">
        <v>0</v>
      </c>
      <c r="AH232" s="1">
        <v>445369</v>
      </c>
      <c r="AI232">
        <v>4</v>
      </c>
    </row>
    <row r="233" spans="1:35" x14ac:dyDescent="0.25">
      <c r="A233" t="s">
        <v>352</v>
      </c>
      <c r="B233" t="s">
        <v>89</v>
      </c>
      <c r="C233" t="s">
        <v>557</v>
      </c>
      <c r="D233" t="s">
        <v>418</v>
      </c>
      <c r="E233" s="6">
        <v>47.195652173913047</v>
      </c>
      <c r="F233" s="6">
        <v>5.6521739130434785</v>
      </c>
      <c r="G233" s="6">
        <v>0.17391304347826086</v>
      </c>
      <c r="H233" s="6">
        <v>0.29076086956521741</v>
      </c>
      <c r="I233" s="6">
        <v>0</v>
      </c>
      <c r="J233" s="6">
        <v>0</v>
      </c>
      <c r="K233" s="6">
        <v>0</v>
      </c>
      <c r="L233" s="6">
        <v>0.77173913043478282</v>
      </c>
      <c r="M233" s="6">
        <v>5.0615217391304341</v>
      </c>
      <c r="N233" s="6">
        <v>0</v>
      </c>
      <c r="O233" s="6">
        <f>SUM(NonNurse[[#This Row],[Qualified Social Work Staff Hours]],NonNurse[[#This Row],[Other Social Work Staff Hours]])/NonNurse[[#This Row],[MDS Census]]</f>
        <v>0.1072455089820359</v>
      </c>
      <c r="P233" s="6">
        <v>3.7620652173913038</v>
      </c>
      <c r="Q233" s="6">
        <v>4.8109782608695655</v>
      </c>
      <c r="R233" s="6">
        <f>SUM(NonNurse[[#This Row],[Qualified Activities Professional Hours]],NonNurse[[#This Row],[Other Activities Professional Hours]])/NonNurse[[#This Row],[MDS Census]]</f>
        <v>0.18164900967296174</v>
      </c>
      <c r="S233" s="6">
        <v>9.5618478260869573</v>
      </c>
      <c r="T233" s="6">
        <v>0.53228260869565214</v>
      </c>
      <c r="U233" s="6">
        <v>0</v>
      </c>
      <c r="V233" s="6">
        <f>SUM(NonNurse[[#This Row],[Occupational Therapist Hours]],NonNurse[[#This Row],[OT Assistant Hours]],NonNurse[[#This Row],[OT Aide Hours]])/NonNurse[[#This Row],[MDS Census]]</f>
        <v>0.21387839705204975</v>
      </c>
      <c r="W233" s="6">
        <v>8.8172826086956508</v>
      </c>
      <c r="X233" s="6">
        <v>0.89532608695652183</v>
      </c>
      <c r="Y233" s="6">
        <v>0</v>
      </c>
      <c r="Z233" s="6">
        <f>SUM(NonNurse[[#This Row],[Physical Therapist (PT) Hours]],NonNurse[[#This Row],[PT Assistant Hours]],NonNurse[[#This Row],[PT Aide Hours]])/NonNurse[[#This Row],[MDS Census]]</f>
        <v>0.20579456471672034</v>
      </c>
      <c r="AA233" s="6">
        <v>0</v>
      </c>
      <c r="AB233" s="6">
        <v>0</v>
      </c>
      <c r="AC233" s="6">
        <v>0</v>
      </c>
      <c r="AD233" s="6">
        <v>0</v>
      </c>
      <c r="AE233" s="6">
        <v>0</v>
      </c>
      <c r="AF233" s="6">
        <v>0</v>
      </c>
      <c r="AG233" s="6">
        <v>0</v>
      </c>
      <c r="AH233" s="1">
        <v>445217</v>
      </c>
      <c r="AI233">
        <v>4</v>
      </c>
    </row>
    <row r="234" spans="1:35" x14ac:dyDescent="0.25">
      <c r="A234" t="s">
        <v>352</v>
      </c>
      <c r="B234" t="s">
        <v>182</v>
      </c>
      <c r="C234" t="s">
        <v>585</v>
      </c>
      <c r="D234" t="s">
        <v>376</v>
      </c>
      <c r="E234" s="6">
        <v>99.847826086956516</v>
      </c>
      <c r="F234" s="6">
        <v>5.7391304347826084</v>
      </c>
      <c r="G234" s="6">
        <v>0</v>
      </c>
      <c r="H234" s="6">
        <v>0.50815217391304346</v>
      </c>
      <c r="I234" s="6">
        <v>0</v>
      </c>
      <c r="J234" s="6">
        <v>0</v>
      </c>
      <c r="K234" s="6">
        <v>0</v>
      </c>
      <c r="L234" s="6">
        <v>8.6551086956521743</v>
      </c>
      <c r="M234" s="6">
        <v>5.727391304347826</v>
      </c>
      <c r="N234" s="6">
        <v>0</v>
      </c>
      <c r="O234" s="6">
        <f>SUM(NonNurse[[#This Row],[Qualified Social Work Staff Hours]],NonNurse[[#This Row],[Other Social Work Staff Hours]])/NonNurse[[#This Row],[MDS Census]]</f>
        <v>5.7361201828870022E-2</v>
      </c>
      <c r="P234" s="6">
        <v>3.8898913043478247</v>
      </c>
      <c r="Q234" s="6">
        <v>4.9143478260869573</v>
      </c>
      <c r="R234" s="6">
        <f>SUM(NonNurse[[#This Row],[Qualified Activities Professional Hours]],NonNurse[[#This Row],[Other Activities Professional Hours]])/NonNurse[[#This Row],[MDS Census]]</f>
        <v>8.8176573045939469E-2</v>
      </c>
      <c r="S234" s="6">
        <v>8.7345652173913066</v>
      </c>
      <c r="T234" s="6">
        <v>6.9800000000000022</v>
      </c>
      <c r="U234" s="6">
        <v>0</v>
      </c>
      <c r="V234" s="6">
        <f>SUM(NonNurse[[#This Row],[Occupational Therapist Hours]],NonNurse[[#This Row],[OT Assistant Hours]],NonNurse[[#This Row],[OT Aide Hours]])/NonNurse[[#This Row],[MDS Census]]</f>
        <v>0.15738515131722192</v>
      </c>
      <c r="W234" s="6">
        <v>5.4326086956521733</v>
      </c>
      <c r="X234" s="6">
        <v>8.3218478260869571</v>
      </c>
      <c r="Y234" s="6">
        <v>0</v>
      </c>
      <c r="Z234" s="6">
        <f>SUM(NonNurse[[#This Row],[Physical Therapist (PT) Hours]],NonNurse[[#This Row],[PT Assistant Hours]],NonNurse[[#This Row],[PT Aide Hours]])/NonNurse[[#This Row],[MDS Census]]</f>
        <v>0.13775419116046156</v>
      </c>
      <c r="AA234" s="6">
        <v>0</v>
      </c>
      <c r="AB234" s="6">
        <v>0</v>
      </c>
      <c r="AC234" s="6">
        <v>0</v>
      </c>
      <c r="AD234" s="6">
        <v>0</v>
      </c>
      <c r="AE234" s="6">
        <v>16.304347826086957</v>
      </c>
      <c r="AF234" s="6">
        <v>0</v>
      </c>
      <c r="AG234" s="6">
        <v>0</v>
      </c>
      <c r="AH234" s="1">
        <v>445377</v>
      </c>
      <c r="AI234">
        <v>4</v>
      </c>
    </row>
    <row r="235" spans="1:35" x14ac:dyDescent="0.25">
      <c r="A235" t="s">
        <v>352</v>
      </c>
      <c r="B235" t="s">
        <v>174</v>
      </c>
      <c r="C235" t="s">
        <v>518</v>
      </c>
      <c r="D235" t="s">
        <v>448</v>
      </c>
      <c r="E235" s="6">
        <v>94.989130434782609</v>
      </c>
      <c r="F235" s="6">
        <v>5.7391304347826084</v>
      </c>
      <c r="G235" s="6">
        <v>0.39130434782608697</v>
      </c>
      <c r="H235" s="6">
        <v>0.56521739130434778</v>
      </c>
      <c r="I235" s="6">
        <v>0</v>
      </c>
      <c r="J235" s="6">
        <v>0</v>
      </c>
      <c r="K235" s="6">
        <v>0</v>
      </c>
      <c r="L235" s="6">
        <v>4.9677173913043466</v>
      </c>
      <c r="M235" s="6">
        <v>5.4613043478260872</v>
      </c>
      <c r="N235" s="6">
        <v>5.467391304347826E-2</v>
      </c>
      <c r="O235" s="6">
        <f>SUM(NonNurse[[#This Row],[Qualified Social Work Staff Hours]],NonNurse[[#This Row],[Other Social Work Staff Hours]])/NonNurse[[#This Row],[MDS Census]]</f>
        <v>5.8069573177709125E-2</v>
      </c>
      <c r="P235" s="6">
        <v>5.8628260869565221</v>
      </c>
      <c r="Q235" s="6">
        <v>5.039891304347826</v>
      </c>
      <c r="R235" s="6">
        <f>SUM(NonNurse[[#This Row],[Qualified Activities Professional Hours]],NonNurse[[#This Row],[Other Activities Professional Hours]])/NonNurse[[#This Row],[MDS Census]]</f>
        <v>0.11477857878475799</v>
      </c>
      <c r="S235" s="6">
        <v>14.280217391304353</v>
      </c>
      <c r="T235" s="6">
        <v>9.5004347826086946</v>
      </c>
      <c r="U235" s="6">
        <v>0</v>
      </c>
      <c r="V235" s="6">
        <f>SUM(NonNurse[[#This Row],[Occupational Therapist Hours]],NonNurse[[#This Row],[OT Assistant Hours]],NonNurse[[#This Row],[OT Aide Hours]])/NonNurse[[#This Row],[MDS Census]]</f>
        <v>0.25035129877560364</v>
      </c>
      <c r="W235" s="6">
        <v>4.8479347826086974</v>
      </c>
      <c r="X235" s="6">
        <v>7.1575000000000015</v>
      </c>
      <c r="Y235" s="6">
        <v>0</v>
      </c>
      <c r="Z235" s="6">
        <f>SUM(NonNurse[[#This Row],[Physical Therapist (PT) Hours]],NonNurse[[#This Row],[PT Assistant Hours]],NonNurse[[#This Row],[PT Aide Hours]])/NonNurse[[#This Row],[MDS Census]]</f>
        <v>0.1263874585192814</v>
      </c>
      <c r="AA235" s="6">
        <v>0</v>
      </c>
      <c r="AB235" s="6">
        <v>0</v>
      </c>
      <c r="AC235" s="6">
        <v>0</v>
      </c>
      <c r="AD235" s="6">
        <v>0</v>
      </c>
      <c r="AE235" s="6">
        <v>8.6304347826086953</v>
      </c>
      <c r="AF235" s="6">
        <v>0</v>
      </c>
      <c r="AG235" s="6">
        <v>0</v>
      </c>
      <c r="AH235" s="1">
        <v>445362</v>
      </c>
      <c r="AI235">
        <v>4</v>
      </c>
    </row>
    <row r="236" spans="1:35" x14ac:dyDescent="0.25">
      <c r="A236" t="s">
        <v>352</v>
      </c>
      <c r="B236" t="s">
        <v>168</v>
      </c>
      <c r="C236" t="s">
        <v>559</v>
      </c>
      <c r="D236" t="s">
        <v>387</v>
      </c>
      <c r="E236" s="6">
        <v>95.673913043478265</v>
      </c>
      <c r="F236" s="6">
        <v>5.7391304347826084</v>
      </c>
      <c r="G236" s="6">
        <v>0.52173913043478259</v>
      </c>
      <c r="H236" s="6">
        <v>0.54891304347826086</v>
      </c>
      <c r="I236" s="6">
        <v>0</v>
      </c>
      <c r="J236" s="6">
        <v>0</v>
      </c>
      <c r="K236" s="6">
        <v>0</v>
      </c>
      <c r="L236" s="6">
        <v>4.4298913043478265</v>
      </c>
      <c r="M236" s="6">
        <v>5.8252173913043466</v>
      </c>
      <c r="N236" s="6">
        <v>0</v>
      </c>
      <c r="O236" s="6">
        <f>SUM(NonNurse[[#This Row],[Qualified Social Work Staff Hours]],NonNurse[[#This Row],[Other Social Work Staff Hours]])/NonNurse[[#This Row],[MDS Census]]</f>
        <v>6.0886162235855475E-2</v>
      </c>
      <c r="P236" s="6">
        <v>5.3054347826086943</v>
      </c>
      <c r="Q236" s="6">
        <v>14.493586956521748</v>
      </c>
      <c r="R236" s="6">
        <f>SUM(NonNurse[[#This Row],[Qualified Activities Professional Hours]],NonNurse[[#This Row],[Other Activities Professional Hours]])/NonNurse[[#This Row],[MDS Census]]</f>
        <v>0.20694274028629864</v>
      </c>
      <c r="S236" s="6">
        <v>8.3679347826086961</v>
      </c>
      <c r="T236" s="6">
        <v>12.512934782608699</v>
      </c>
      <c r="U236" s="6">
        <v>0</v>
      </c>
      <c r="V236" s="6">
        <f>SUM(NonNurse[[#This Row],[Occupational Therapist Hours]],NonNurse[[#This Row],[OT Assistant Hours]],NonNurse[[#This Row],[OT Aide Hours]])/NonNurse[[#This Row],[MDS Census]]</f>
        <v>0.21825039763690074</v>
      </c>
      <c r="W236" s="6">
        <v>7.3750000000000027</v>
      </c>
      <c r="X236" s="6">
        <v>7.0923913043478253</v>
      </c>
      <c r="Y236" s="6">
        <v>0</v>
      </c>
      <c r="Z236" s="6">
        <f>SUM(NonNurse[[#This Row],[Physical Therapist (PT) Hours]],NonNurse[[#This Row],[PT Assistant Hours]],NonNurse[[#This Row],[PT Aide Hours]])/NonNurse[[#This Row],[MDS Census]]</f>
        <v>0.15121563281072484</v>
      </c>
      <c r="AA236" s="6">
        <v>0</v>
      </c>
      <c r="AB236" s="6">
        <v>0</v>
      </c>
      <c r="AC236" s="6">
        <v>0</v>
      </c>
      <c r="AD236" s="6">
        <v>0</v>
      </c>
      <c r="AE236" s="6">
        <v>4.1304347826086953</v>
      </c>
      <c r="AF236" s="6">
        <v>0</v>
      </c>
      <c r="AG236" s="6">
        <v>0</v>
      </c>
      <c r="AH236" s="1">
        <v>445351</v>
      </c>
      <c r="AI236">
        <v>4</v>
      </c>
    </row>
    <row r="237" spans="1:35" x14ac:dyDescent="0.25">
      <c r="A237" t="s">
        <v>352</v>
      </c>
      <c r="B237" t="s">
        <v>17</v>
      </c>
      <c r="C237" t="s">
        <v>463</v>
      </c>
      <c r="D237" t="s">
        <v>423</v>
      </c>
      <c r="E237" s="6">
        <v>69.521739130434781</v>
      </c>
      <c r="F237" s="6">
        <v>6.6086956521739131</v>
      </c>
      <c r="G237" s="6">
        <v>0</v>
      </c>
      <c r="H237" s="6">
        <v>0.44565217391304346</v>
      </c>
      <c r="I237" s="6">
        <v>0</v>
      </c>
      <c r="J237" s="6">
        <v>0</v>
      </c>
      <c r="K237" s="6">
        <v>0</v>
      </c>
      <c r="L237" s="6">
        <v>5.1330434782608672</v>
      </c>
      <c r="M237" s="6">
        <v>4.6956521739130439</v>
      </c>
      <c r="N237" s="6">
        <v>0</v>
      </c>
      <c r="O237" s="6">
        <f>SUM(NonNurse[[#This Row],[Qualified Social Work Staff Hours]],NonNurse[[#This Row],[Other Social Work Staff Hours]])/NonNurse[[#This Row],[MDS Census]]</f>
        <v>6.7542213883677302E-2</v>
      </c>
      <c r="P237" s="6">
        <v>5.2738043478260872</v>
      </c>
      <c r="Q237" s="6">
        <v>5.6802173913043479</v>
      </c>
      <c r="R237" s="6">
        <f>SUM(NonNurse[[#This Row],[Qualified Activities Professional Hours]],NonNurse[[#This Row],[Other Activities Professional Hours]])/NonNurse[[#This Row],[MDS Census]]</f>
        <v>0.15756253908692935</v>
      </c>
      <c r="S237" s="6">
        <v>4.047282608695653</v>
      </c>
      <c r="T237" s="6">
        <v>6.2872826086956515</v>
      </c>
      <c r="U237" s="6">
        <v>0</v>
      </c>
      <c r="V237" s="6">
        <f>SUM(NonNurse[[#This Row],[Occupational Therapist Hours]],NonNurse[[#This Row],[OT Assistant Hours]],NonNurse[[#This Row],[OT Aide Hours]])/NonNurse[[#This Row],[MDS Census]]</f>
        <v>0.14865228267667294</v>
      </c>
      <c r="W237" s="6">
        <v>4.4267391304347825</v>
      </c>
      <c r="X237" s="6">
        <v>3.4684782608695643</v>
      </c>
      <c r="Y237" s="6">
        <v>0</v>
      </c>
      <c r="Z237" s="6">
        <f>SUM(NonNurse[[#This Row],[Physical Therapist (PT) Hours]],NonNurse[[#This Row],[PT Assistant Hours]],NonNurse[[#This Row],[PT Aide Hours]])/NonNurse[[#This Row],[MDS Census]]</f>
        <v>0.11356472795497184</v>
      </c>
      <c r="AA237" s="6">
        <v>0</v>
      </c>
      <c r="AB237" s="6">
        <v>0</v>
      </c>
      <c r="AC237" s="6">
        <v>0</v>
      </c>
      <c r="AD237" s="6">
        <v>0</v>
      </c>
      <c r="AE237" s="6">
        <v>0</v>
      </c>
      <c r="AF237" s="6">
        <v>0</v>
      </c>
      <c r="AG237" s="6">
        <v>0</v>
      </c>
      <c r="AH237" s="1">
        <v>445075</v>
      </c>
      <c r="AI237">
        <v>4</v>
      </c>
    </row>
    <row r="238" spans="1:35" x14ac:dyDescent="0.25">
      <c r="A238" t="s">
        <v>352</v>
      </c>
      <c r="B238" t="s">
        <v>105</v>
      </c>
      <c r="C238" t="s">
        <v>527</v>
      </c>
      <c r="D238" t="s">
        <v>374</v>
      </c>
      <c r="E238" s="6">
        <v>96.782608695652172</v>
      </c>
      <c r="F238" s="6">
        <v>5.7391304347826084</v>
      </c>
      <c r="G238" s="6">
        <v>0.39130434782608697</v>
      </c>
      <c r="H238" s="6">
        <v>0.59510869565217395</v>
      </c>
      <c r="I238" s="6">
        <v>0</v>
      </c>
      <c r="J238" s="6">
        <v>0</v>
      </c>
      <c r="K238" s="6">
        <v>0</v>
      </c>
      <c r="L238" s="6">
        <v>3.6114130434782603</v>
      </c>
      <c r="M238" s="6">
        <v>5.7391304347826084</v>
      </c>
      <c r="N238" s="6">
        <v>5.0738043478260897</v>
      </c>
      <c r="O238" s="6">
        <f>SUM(NonNurse[[#This Row],[Qualified Social Work Staff Hours]],NonNurse[[#This Row],[Other Social Work Staff Hours]])/NonNurse[[#This Row],[MDS Census]]</f>
        <v>0.11172394429469903</v>
      </c>
      <c r="P238" s="6">
        <v>4.727282608695651</v>
      </c>
      <c r="Q238" s="6">
        <v>5.0323913043478257</v>
      </c>
      <c r="R238" s="6">
        <f>SUM(NonNurse[[#This Row],[Qualified Activities Professional Hours]],NonNurse[[#This Row],[Other Activities Professional Hours]])/NonNurse[[#This Row],[MDS Census]]</f>
        <v>0.10084119496855344</v>
      </c>
      <c r="S238" s="6">
        <v>13.21293478260869</v>
      </c>
      <c r="T238" s="6">
        <v>6.9073913043478248</v>
      </c>
      <c r="U238" s="6">
        <v>0</v>
      </c>
      <c r="V238" s="6">
        <f>SUM(NonNurse[[#This Row],[Occupational Therapist Hours]],NonNurse[[#This Row],[OT Assistant Hours]],NonNurse[[#This Row],[OT Aide Hours]])/NonNurse[[#This Row],[MDS Census]]</f>
        <v>0.20789195867026047</v>
      </c>
      <c r="W238" s="6">
        <v>10.555217391304346</v>
      </c>
      <c r="X238" s="6">
        <v>12.771847826086955</v>
      </c>
      <c r="Y238" s="6">
        <v>0</v>
      </c>
      <c r="Z238" s="6">
        <f>SUM(NonNurse[[#This Row],[Physical Therapist (PT) Hours]],NonNurse[[#This Row],[PT Assistant Hours]],NonNurse[[#This Row],[PT Aide Hours]])/NonNurse[[#This Row],[MDS Census]]</f>
        <v>0.24102538185085351</v>
      </c>
      <c r="AA238" s="6">
        <v>0</v>
      </c>
      <c r="AB238" s="6">
        <v>0</v>
      </c>
      <c r="AC238" s="6">
        <v>0</v>
      </c>
      <c r="AD238" s="6">
        <v>0</v>
      </c>
      <c r="AE238" s="6">
        <v>7.8260869565217392</v>
      </c>
      <c r="AF238" s="6">
        <v>0</v>
      </c>
      <c r="AG238" s="6">
        <v>0</v>
      </c>
      <c r="AH238" s="1">
        <v>445241</v>
      </c>
      <c r="AI238">
        <v>4</v>
      </c>
    </row>
    <row r="239" spans="1:35" x14ac:dyDescent="0.25">
      <c r="A239" t="s">
        <v>352</v>
      </c>
      <c r="B239" t="s">
        <v>193</v>
      </c>
      <c r="C239" t="s">
        <v>589</v>
      </c>
      <c r="D239" t="s">
        <v>403</v>
      </c>
      <c r="E239" s="6">
        <v>78.271739130434781</v>
      </c>
      <c r="F239" s="6">
        <v>5.7309782608695654</v>
      </c>
      <c r="G239" s="6">
        <v>0.39130434782608697</v>
      </c>
      <c r="H239" s="6">
        <v>0.44021739130434784</v>
      </c>
      <c r="I239" s="6">
        <v>0</v>
      </c>
      <c r="J239" s="6">
        <v>0</v>
      </c>
      <c r="K239" s="6">
        <v>0</v>
      </c>
      <c r="L239" s="6">
        <v>5.2020652173913042</v>
      </c>
      <c r="M239" s="6">
        <v>5.3059782608695647</v>
      </c>
      <c r="N239" s="6">
        <v>0</v>
      </c>
      <c r="O239" s="6">
        <f>SUM(NonNurse[[#This Row],[Qualified Social Work Staff Hours]],NonNurse[[#This Row],[Other Social Work Staff Hours]])/NonNurse[[#This Row],[MDS Census]]</f>
        <v>6.7789195945007638E-2</v>
      </c>
      <c r="P239" s="6">
        <v>5.1840217391304355</v>
      </c>
      <c r="Q239" s="6">
        <v>0.358804347826087</v>
      </c>
      <c r="R239" s="6">
        <f>SUM(NonNurse[[#This Row],[Qualified Activities Professional Hours]],NonNurse[[#This Row],[Other Activities Professional Hours]])/NonNurse[[#This Row],[MDS Census]]</f>
        <v>7.081516456047772E-2</v>
      </c>
      <c r="S239" s="6">
        <v>9.0756521739130456</v>
      </c>
      <c r="T239" s="6">
        <v>4.2553260869565221</v>
      </c>
      <c r="U239" s="6">
        <v>0</v>
      </c>
      <c r="V239" s="6">
        <f>SUM(NonNurse[[#This Row],[Occupational Therapist Hours]],NonNurse[[#This Row],[OT Assistant Hours]],NonNurse[[#This Row],[OT Aide Hours]])/NonNurse[[#This Row],[MDS Census]]</f>
        <v>0.17031662269129291</v>
      </c>
      <c r="W239" s="6">
        <v>5.1188043478260878</v>
      </c>
      <c r="X239" s="6">
        <v>4.3715217391304382</v>
      </c>
      <c r="Y239" s="6">
        <v>0</v>
      </c>
      <c r="Z239" s="6">
        <f>SUM(NonNurse[[#This Row],[Physical Therapist (PT) Hours]],NonNurse[[#This Row],[PT Assistant Hours]],NonNurse[[#This Row],[PT Aide Hours]])/NonNurse[[#This Row],[MDS Census]]</f>
        <v>0.12124843771698379</v>
      </c>
      <c r="AA239" s="6">
        <v>0</v>
      </c>
      <c r="AB239" s="6">
        <v>0</v>
      </c>
      <c r="AC239" s="6">
        <v>0</v>
      </c>
      <c r="AD239" s="6">
        <v>0</v>
      </c>
      <c r="AE239" s="6">
        <v>0</v>
      </c>
      <c r="AF239" s="6">
        <v>0</v>
      </c>
      <c r="AG239" s="6">
        <v>0</v>
      </c>
      <c r="AH239" s="1">
        <v>445393</v>
      </c>
      <c r="AI239">
        <v>4</v>
      </c>
    </row>
    <row r="240" spans="1:35" x14ac:dyDescent="0.25">
      <c r="A240" t="s">
        <v>352</v>
      </c>
      <c r="B240" t="s">
        <v>52</v>
      </c>
      <c r="C240" t="s">
        <v>527</v>
      </c>
      <c r="D240" t="s">
        <v>374</v>
      </c>
      <c r="E240" s="6">
        <v>102.71739130434783</v>
      </c>
      <c r="F240" s="6">
        <v>11.478260869565217</v>
      </c>
      <c r="G240" s="6">
        <v>0.30434782608695654</v>
      </c>
      <c r="H240" s="6">
        <v>0.62228260869565222</v>
      </c>
      <c r="I240" s="6">
        <v>0</v>
      </c>
      <c r="J240" s="6">
        <v>0</v>
      </c>
      <c r="K240" s="6">
        <v>0</v>
      </c>
      <c r="L240" s="6">
        <v>10.470326086956518</v>
      </c>
      <c r="M240" s="6">
        <v>5.475434782608696</v>
      </c>
      <c r="N240" s="6">
        <v>5.5018478260869559</v>
      </c>
      <c r="O240" s="6">
        <f>SUM(NonNurse[[#This Row],[Qualified Social Work Staff Hours]],NonNurse[[#This Row],[Other Social Work Staff Hours]])/NonNurse[[#This Row],[MDS Census]]</f>
        <v>0.10686878306878307</v>
      </c>
      <c r="P240" s="6">
        <v>2.8951086956521737</v>
      </c>
      <c r="Q240" s="6">
        <v>5.547173913043479</v>
      </c>
      <c r="R240" s="6">
        <f>SUM(NonNurse[[#This Row],[Qualified Activities Professional Hours]],NonNurse[[#This Row],[Other Activities Professional Hours]])/NonNurse[[#This Row],[MDS Census]]</f>
        <v>8.2189417989417993E-2</v>
      </c>
      <c r="S240" s="6">
        <v>14.866195652173916</v>
      </c>
      <c r="T240" s="6">
        <v>19.698369565217394</v>
      </c>
      <c r="U240" s="6">
        <v>0</v>
      </c>
      <c r="V240" s="6">
        <f>SUM(NonNurse[[#This Row],[Occupational Therapist Hours]],NonNurse[[#This Row],[OT Assistant Hours]],NonNurse[[#This Row],[OT Aide Hours]])/NonNurse[[#This Row],[MDS Census]]</f>
        <v>0.33650158730158736</v>
      </c>
      <c r="W240" s="6">
        <v>10.220108695652169</v>
      </c>
      <c r="X240" s="6">
        <v>30.649782608695638</v>
      </c>
      <c r="Y240" s="6">
        <v>0</v>
      </c>
      <c r="Z240" s="6">
        <f>SUM(NonNurse[[#This Row],[Physical Therapist (PT) Hours]],NonNurse[[#This Row],[PT Assistant Hours]],NonNurse[[#This Row],[PT Aide Hours]])/NonNurse[[#This Row],[MDS Census]]</f>
        <v>0.39788677248677223</v>
      </c>
      <c r="AA240" s="6">
        <v>0</v>
      </c>
      <c r="AB240" s="6">
        <v>0</v>
      </c>
      <c r="AC240" s="6">
        <v>0</v>
      </c>
      <c r="AD240" s="6">
        <v>0</v>
      </c>
      <c r="AE240" s="6">
        <v>4.2391304347826084</v>
      </c>
      <c r="AF240" s="6">
        <v>0</v>
      </c>
      <c r="AG240" s="6">
        <v>0</v>
      </c>
      <c r="AH240" s="1">
        <v>445140</v>
      </c>
      <c r="AI240">
        <v>4</v>
      </c>
    </row>
    <row r="241" spans="1:35" x14ac:dyDescent="0.25">
      <c r="A241" t="s">
        <v>352</v>
      </c>
      <c r="B241" t="s">
        <v>48</v>
      </c>
      <c r="C241" t="s">
        <v>547</v>
      </c>
      <c r="D241" t="s">
        <v>395</v>
      </c>
      <c r="E241" s="6">
        <v>121.76086956521739</v>
      </c>
      <c r="F241" s="6">
        <v>5.7391304347826084</v>
      </c>
      <c r="G241" s="6">
        <v>0.51086956521739135</v>
      </c>
      <c r="H241" s="6">
        <v>0.77173913043478259</v>
      </c>
      <c r="I241" s="6">
        <v>0</v>
      </c>
      <c r="J241" s="6">
        <v>0</v>
      </c>
      <c r="K241" s="6">
        <v>0</v>
      </c>
      <c r="L241" s="6">
        <v>2.1623913043478278</v>
      </c>
      <c r="M241" s="6">
        <v>3.899456521739129</v>
      </c>
      <c r="N241" s="6">
        <v>6.8539130434782605</v>
      </c>
      <c r="O241" s="6">
        <f>SUM(NonNurse[[#This Row],[Qualified Social Work Staff Hours]],NonNurse[[#This Row],[Other Social Work Staff Hours]])/NonNurse[[#This Row],[MDS Census]]</f>
        <v>8.8315479378682366E-2</v>
      </c>
      <c r="P241" s="6">
        <v>4.4951086956521733</v>
      </c>
      <c r="Q241" s="6">
        <v>8.9440217391304344</v>
      </c>
      <c r="R241" s="6">
        <f>SUM(NonNurse[[#This Row],[Qualified Activities Professional Hours]],NonNurse[[#This Row],[Other Activities Professional Hours]])/NonNurse[[#This Row],[MDS Census]]</f>
        <v>0.11037314765220496</v>
      </c>
      <c r="S241" s="6">
        <v>9.4754347826086924</v>
      </c>
      <c r="T241" s="6">
        <v>8.9774999999999956</v>
      </c>
      <c r="U241" s="6">
        <v>0</v>
      </c>
      <c r="V241" s="6">
        <f>SUM(NonNurse[[#This Row],[Occupational Therapist Hours]],NonNurse[[#This Row],[OT Assistant Hours]],NonNurse[[#This Row],[OT Aide Hours]])/NonNurse[[#This Row],[MDS Census]]</f>
        <v>0.15155061596143538</v>
      </c>
      <c r="W241" s="6">
        <v>10.055760869565217</v>
      </c>
      <c r="X241" s="6">
        <v>14.711847826086959</v>
      </c>
      <c r="Y241" s="6">
        <v>0</v>
      </c>
      <c r="Z241" s="6">
        <f>SUM(NonNurse[[#This Row],[Physical Therapist (PT) Hours]],NonNurse[[#This Row],[PT Assistant Hours]],NonNurse[[#This Row],[PT Aide Hours]])/NonNurse[[#This Row],[MDS Census]]</f>
        <v>0.20341189073379756</v>
      </c>
      <c r="AA241" s="6">
        <v>0</v>
      </c>
      <c r="AB241" s="6">
        <v>0</v>
      </c>
      <c r="AC241" s="6">
        <v>0</v>
      </c>
      <c r="AD241" s="6">
        <v>0</v>
      </c>
      <c r="AE241" s="6">
        <v>10.293478260869565</v>
      </c>
      <c r="AF241" s="6">
        <v>0</v>
      </c>
      <c r="AG241" s="6">
        <v>0</v>
      </c>
      <c r="AH241" s="1">
        <v>445136</v>
      </c>
      <c r="AI241">
        <v>4</v>
      </c>
    </row>
    <row r="242" spans="1:35" x14ac:dyDescent="0.25">
      <c r="A242" t="s">
        <v>352</v>
      </c>
      <c r="B242" t="s">
        <v>158</v>
      </c>
      <c r="C242" t="s">
        <v>579</v>
      </c>
      <c r="D242" t="s">
        <v>394</v>
      </c>
      <c r="E242" s="6">
        <v>53.369565217391305</v>
      </c>
      <c r="F242" s="6">
        <v>5.7391304347826084</v>
      </c>
      <c r="G242" s="6">
        <v>0.39130434782608697</v>
      </c>
      <c r="H242" s="6">
        <v>0.37228260869565216</v>
      </c>
      <c r="I242" s="6">
        <v>0</v>
      </c>
      <c r="J242" s="6">
        <v>0</v>
      </c>
      <c r="K242" s="6">
        <v>0</v>
      </c>
      <c r="L242" s="6">
        <v>3.4907608695652179</v>
      </c>
      <c r="M242" s="6">
        <v>4.8970652173913054</v>
      </c>
      <c r="N242" s="6">
        <v>0</v>
      </c>
      <c r="O242" s="6">
        <f>SUM(NonNurse[[#This Row],[Qualified Social Work Staff Hours]],NonNurse[[#This Row],[Other Social Work Staff Hours]])/NonNurse[[#This Row],[MDS Census]]</f>
        <v>9.175763747454177E-2</v>
      </c>
      <c r="P242" s="6">
        <v>5.5233695652173909</v>
      </c>
      <c r="Q242" s="6">
        <v>1.3035869565217391</v>
      </c>
      <c r="R242" s="6">
        <f>SUM(NonNurse[[#This Row],[Qualified Activities Professional Hours]],NonNurse[[#This Row],[Other Activities Professional Hours]])/NonNurse[[#This Row],[MDS Census]]</f>
        <v>0.12791853360488797</v>
      </c>
      <c r="S242" s="6">
        <v>3.594239130434782</v>
      </c>
      <c r="T242" s="6">
        <v>3.9952173913043478</v>
      </c>
      <c r="U242" s="6">
        <v>0</v>
      </c>
      <c r="V242" s="6">
        <f>SUM(NonNurse[[#This Row],[Occupational Therapist Hours]],NonNurse[[#This Row],[OT Assistant Hours]],NonNurse[[#This Row],[OT Aide Hours]])/NonNurse[[#This Row],[MDS Census]]</f>
        <v>0.14220570264765783</v>
      </c>
      <c r="W242" s="6">
        <v>3.2864130434782619</v>
      </c>
      <c r="X242" s="6">
        <v>4.1863043478260868</v>
      </c>
      <c r="Y242" s="6">
        <v>0</v>
      </c>
      <c r="Z242" s="6">
        <f>SUM(NonNurse[[#This Row],[Physical Therapist (PT) Hours]],NonNurse[[#This Row],[PT Assistant Hours]],NonNurse[[#This Row],[PT Aide Hours]])/NonNurse[[#This Row],[MDS Census]]</f>
        <v>0.1400183299389002</v>
      </c>
      <c r="AA242" s="6">
        <v>0</v>
      </c>
      <c r="AB242" s="6">
        <v>0</v>
      </c>
      <c r="AC242" s="6">
        <v>0</v>
      </c>
      <c r="AD242" s="6">
        <v>0</v>
      </c>
      <c r="AE242" s="6">
        <v>0</v>
      </c>
      <c r="AF242" s="6">
        <v>0</v>
      </c>
      <c r="AG242" s="6">
        <v>0</v>
      </c>
      <c r="AH242" s="1">
        <v>445327</v>
      </c>
      <c r="AI242">
        <v>4</v>
      </c>
    </row>
    <row r="243" spans="1:35" x14ac:dyDescent="0.25">
      <c r="A243" t="s">
        <v>352</v>
      </c>
      <c r="B243" t="s">
        <v>54</v>
      </c>
      <c r="C243" t="s">
        <v>553</v>
      </c>
      <c r="D243" t="s">
        <v>437</v>
      </c>
      <c r="E243" s="6">
        <v>98.369565217391298</v>
      </c>
      <c r="F243" s="6">
        <v>5.7391304347826084</v>
      </c>
      <c r="G243" s="6">
        <v>0.47282608695652173</v>
      </c>
      <c r="H243" s="6">
        <v>0.59239130434782605</v>
      </c>
      <c r="I243" s="6">
        <v>0</v>
      </c>
      <c r="J243" s="6">
        <v>0</v>
      </c>
      <c r="K243" s="6">
        <v>0</v>
      </c>
      <c r="L243" s="6">
        <v>5.5921739130434789</v>
      </c>
      <c r="M243" s="6">
        <v>4.9565217391304346</v>
      </c>
      <c r="N243" s="6">
        <v>0</v>
      </c>
      <c r="O243" s="6">
        <f>SUM(NonNurse[[#This Row],[Qualified Social Work Staff Hours]],NonNurse[[#This Row],[Other Social Work Staff Hours]])/NonNurse[[#This Row],[MDS Census]]</f>
        <v>5.0386740331491715E-2</v>
      </c>
      <c r="P243" s="6">
        <v>4.815434782608695</v>
      </c>
      <c r="Q243" s="6">
        <v>9.645869565217394</v>
      </c>
      <c r="R243" s="6">
        <f>SUM(NonNurse[[#This Row],[Qualified Activities Professional Hours]],NonNurse[[#This Row],[Other Activities Professional Hours]])/NonNurse[[#This Row],[MDS Census]]</f>
        <v>0.14700994475138127</v>
      </c>
      <c r="S243" s="6">
        <v>6.5813043478260855</v>
      </c>
      <c r="T243" s="6">
        <v>7.2504347826086999</v>
      </c>
      <c r="U243" s="6">
        <v>0</v>
      </c>
      <c r="V243" s="6">
        <f>SUM(NonNurse[[#This Row],[Occupational Therapist Hours]],NonNurse[[#This Row],[OT Assistant Hours]],NonNurse[[#This Row],[OT Aide Hours]])/NonNurse[[#This Row],[MDS Census]]</f>
        <v>0.14060994475138125</v>
      </c>
      <c r="W243" s="6">
        <v>5.2871739130434801</v>
      </c>
      <c r="X243" s="6">
        <v>12.474239130434785</v>
      </c>
      <c r="Y243" s="6">
        <v>0</v>
      </c>
      <c r="Z243" s="6">
        <f>SUM(NonNurse[[#This Row],[Physical Therapist (PT) Hours]],NonNurse[[#This Row],[PT Assistant Hours]],NonNurse[[#This Row],[PT Aide Hours]])/NonNurse[[#This Row],[MDS Census]]</f>
        <v>0.1805580110497238</v>
      </c>
      <c r="AA243" s="6">
        <v>0</v>
      </c>
      <c r="AB243" s="6">
        <v>0</v>
      </c>
      <c r="AC243" s="6">
        <v>0</v>
      </c>
      <c r="AD243" s="6">
        <v>0</v>
      </c>
      <c r="AE243" s="6">
        <v>9.6413043478260878</v>
      </c>
      <c r="AF243" s="6">
        <v>0</v>
      </c>
      <c r="AG243" s="6">
        <v>0</v>
      </c>
      <c r="AH243" s="1">
        <v>445143</v>
      </c>
      <c r="AI243">
        <v>4</v>
      </c>
    </row>
    <row r="244" spans="1:35" x14ac:dyDescent="0.25">
      <c r="A244" t="s">
        <v>352</v>
      </c>
      <c r="B244" t="s">
        <v>173</v>
      </c>
      <c r="C244" t="s">
        <v>528</v>
      </c>
      <c r="D244" t="s">
        <v>441</v>
      </c>
      <c r="E244" s="6">
        <v>76.391304347826093</v>
      </c>
      <c r="F244" s="6">
        <v>5.6521739130434785</v>
      </c>
      <c r="G244" s="6">
        <v>0</v>
      </c>
      <c r="H244" s="6">
        <v>0.47826086956521741</v>
      </c>
      <c r="I244" s="6">
        <v>0</v>
      </c>
      <c r="J244" s="6">
        <v>0</v>
      </c>
      <c r="K244" s="6">
        <v>0</v>
      </c>
      <c r="L244" s="6">
        <v>3.5261956521739144</v>
      </c>
      <c r="M244" s="6">
        <v>5.4247826086956534</v>
      </c>
      <c r="N244" s="6">
        <v>0</v>
      </c>
      <c r="O244" s="6">
        <f>SUM(NonNurse[[#This Row],[Qualified Social Work Staff Hours]],NonNurse[[#This Row],[Other Social Work Staff Hours]])/NonNurse[[#This Row],[MDS Census]]</f>
        <v>7.1013090495162218E-2</v>
      </c>
      <c r="P244" s="6">
        <v>5.1292391304347822</v>
      </c>
      <c r="Q244" s="6">
        <v>2.5952173913043479</v>
      </c>
      <c r="R244" s="6">
        <f>SUM(NonNurse[[#This Row],[Qualified Activities Professional Hours]],NonNurse[[#This Row],[Other Activities Professional Hours]])/NonNurse[[#This Row],[MDS Census]]</f>
        <v>0.1011169607285145</v>
      </c>
      <c r="S244" s="6">
        <v>6.5340217391304369</v>
      </c>
      <c r="T244" s="6">
        <v>5.7520652173913041</v>
      </c>
      <c r="U244" s="6">
        <v>0</v>
      </c>
      <c r="V244" s="6">
        <f>SUM(NonNurse[[#This Row],[Occupational Therapist Hours]],NonNurse[[#This Row],[OT Assistant Hours]],NonNurse[[#This Row],[OT Aide Hours]])/NonNurse[[#This Row],[MDS Census]]</f>
        <v>0.16083096186681844</v>
      </c>
      <c r="W244" s="6">
        <v>5.1044565217391309</v>
      </c>
      <c r="X244" s="6">
        <v>10.319347826086956</v>
      </c>
      <c r="Y244" s="6">
        <v>0</v>
      </c>
      <c r="Z244" s="6">
        <f>SUM(NonNurse[[#This Row],[Physical Therapist (PT) Hours]],NonNurse[[#This Row],[PT Assistant Hours]],NonNurse[[#This Row],[PT Aide Hours]])/NonNurse[[#This Row],[MDS Census]]</f>
        <v>0.20190523619806486</v>
      </c>
      <c r="AA244" s="6">
        <v>0</v>
      </c>
      <c r="AB244" s="6">
        <v>0</v>
      </c>
      <c r="AC244" s="6">
        <v>0</v>
      </c>
      <c r="AD244" s="6">
        <v>0</v>
      </c>
      <c r="AE244" s="6">
        <v>0</v>
      </c>
      <c r="AF244" s="6">
        <v>0</v>
      </c>
      <c r="AG244" s="6">
        <v>0</v>
      </c>
      <c r="AH244" s="1">
        <v>445359</v>
      </c>
      <c r="AI244">
        <v>4</v>
      </c>
    </row>
    <row r="245" spans="1:35" x14ac:dyDescent="0.25">
      <c r="A245" t="s">
        <v>352</v>
      </c>
      <c r="B245" t="s">
        <v>166</v>
      </c>
      <c r="C245" t="s">
        <v>582</v>
      </c>
      <c r="D245" t="s">
        <v>375</v>
      </c>
      <c r="E245" s="6">
        <v>84.597826086956516</v>
      </c>
      <c r="F245" s="6">
        <v>5.7391304347826084</v>
      </c>
      <c r="G245" s="6">
        <v>0.52173913043478259</v>
      </c>
      <c r="H245" s="6">
        <v>0.4891304347826087</v>
      </c>
      <c r="I245" s="6">
        <v>0</v>
      </c>
      <c r="J245" s="6">
        <v>0</v>
      </c>
      <c r="K245" s="6">
        <v>0</v>
      </c>
      <c r="L245" s="6">
        <v>3.2556521739130431</v>
      </c>
      <c r="M245" s="6">
        <v>4.6956521739130439</v>
      </c>
      <c r="N245" s="6">
        <v>0</v>
      </c>
      <c r="O245" s="6">
        <f>SUM(NonNurse[[#This Row],[Qualified Social Work Staff Hours]],NonNurse[[#This Row],[Other Social Work Staff Hours]])/NonNurse[[#This Row],[MDS Census]]</f>
        <v>5.5505589104458443E-2</v>
      </c>
      <c r="P245" s="6">
        <v>5.1554347826086966</v>
      </c>
      <c r="Q245" s="6">
        <v>10.118369565217392</v>
      </c>
      <c r="R245" s="6">
        <f>SUM(NonNurse[[#This Row],[Qualified Activities Professional Hours]],NonNurse[[#This Row],[Other Activities Professional Hours]])/NonNurse[[#This Row],[MDS Census]]</f>
        <v>0.18054606192984715</v>
      </c>
      <c r="S245" s="6">
        <v>4.0710869565217385</v>
      </c>
      <c r="T245" s="6">
        <v>9.614782608695652</v>
      </c>
      <c r="U245" s="6">
        <v>0</v>
      </c>
      <c r="V245" s="6">
        <f>SUM(NonNurse[[#This Row],[Occupational Therapist Hours]],NonNurse[[#This Row],[OT Assistant Hours]],NonNurse[[#This Row],[OT Aide Hours]])/NonNurse[[#This Row],[MDS Census]]</f>
        <v>0.16177566491070283</v>
      </c>
      <c r="W245" s="6">
        <v>5.0188043478260882</v>
      </c>
      <c r="X245" s="6">
        <v>11.082608695652175</v>
      </c>
      <c r="Y245" s="6">
        <v>0</v>
      </c>
      <c r="Z245" s="6">
        <f>SUM(NonNurse[[#This Row],[Physical Therapist (PT) Hours]],NonNurse[[#This Row],[PT Assistant Hours]],NonNurse[[#This Row],[PT Aide Hours]])/NonNurse[[#This Row],[MDS Census]]</f>
        <v>0.19032892200950793</v>
      </c>
      <c r="AA245" s="6">
        <v>0</v>
      </c>
      <c r="AB245" s="6">
        <v>0</v>
      </c>
      <c r="AC245" s="6">
        <v>0</v>
      </c>
      <c r="AD245" s="6">
        <v>0</v>
      </c>
      <c r="AE245" s="6">
        <v>0</v>
      </c>
      <c r="AF245" s="6">
        <v>0</v>
      </c>
      <c r="AG245" s="6">
        <v>0</v>
      </c>
      <c r="AH245" s="1">
        <v>445343</v>
      </c>
      <c r="AI245">
        <v>4</v>
      </c>
    </row>
    <row r="246" spans="1:35" x14ac:dyDescent="0.25">
      <c r="A246" t="s">
        <v>352</v>
      </c>
      <c r="B246" t="s">
        <v>10</v>
      </c>
      <c r="C246" t="s">
        <v>543</v>
      </c>
      <c r="D246" t="s">
        <v>396</v>
      </c>
      <c r="E246" s="6">
        <v>42.608695652173914</v>
      </c>
      <c r="F246" s="6">
        <v>5.5652173913043477</v>
      </c>
      <c r="G246" s="6">
        <v>0</v>
      </c>
      <c r="H246" s="6">
        <v>0.20108695652173914</v>
      </c>
      <c r="I246" s="6">
        <v>2.8695652173913042</v>
      </c>
      <c r="J246" s="6">
        <v>0</v>
      </c>
      <c r="K246" s="6">
        <v>0</v>
      </c>
      <c r="L246" s="6">
        <v>5.4755434782608692</v>
      </c>
      <c r="M246" s="6">
        <v>0</v>
      </c>
      <c r="N246" s="6">
        <v>4.6385869565217392</v>
      </c>
      <c r="O246" s="6">
        <f>SUM(NonNurse[[#This Row],[Qualified Social Work Staff Hours]],NonNurse[[#This Row],[Other Social Work Staff Hours]])/NonNurse[[#This Row],[MDS Census]]</f>
        <v>0.10886479591836734</v>
      </c>
      <c r="P246" s="6">
        <v>0</v>
      </c>
      <c r="Q246" s="6">
        <v>1.1304347826086956</v>
      </c>
      <c r="R246" s="6">
        <f>SUM(NonNurse[[#This Row],[Qualified Activities Professional Hours]],NonNurse[[#This Row],[Other Activities Professional Hours]])/NonNurse[[#This Row],[MDS Census]]</f>
        <v>2.6530612244897958E-2</v>
      </c>
      <c r="S246" s="6">
        <v>9.929347826086957</v>
      </c>
      <c r="T246" s="6">
        <v>10.176630434782609</v>
      </c>
      <c r="U246" s="6">
        <v>0</v>
      </c>
      <c r="V246" s="6">
        <f>SUM(NonNurse[[#This Row],[Occupational Therapist Hours]],NonNurse[[#This Row],[OT Assistant Hours]],NonNurse[[#This Row],[OT Aide Hours]])/NonNurse[[#This Row],[MDS Census]]</f>
        <v>0.47187499999999999</v>
      </c>
      <c r="W246" s="6">
        <v>12.241847826086957</v>
      </c>
      <c r="X246" s="6">
        <v>19.502717391304348</v>
      </c>
      <c r="Y246" s="6">
        <v>0</v>
      </c>
      <c r="Z246" s="6">
        <f>SUM(NonNurse[[#This Row],[Physical Therapist (PT) Hours]],NonNurse[[#This Row],[PT Assistant Hours]],NonNurse[[#This Row],[PT Aide Hours]])/NonNurse[[#This Row],[MDS Census]]</f>
        <v>0.74502551020408159</v>
      </c>
      <c r="AA246" s="6">
        <v>0</v>
      </c>
      <c r="AB246" s="6">
        <v>0</v>
      </c>
      <c r="AC246" s="6">
        <v>0</v>
      </c>
      <c r="AD246" s="6">
        <v>0</v>
      </c>
      <c r="AE246" s="6">
        <v>0</v>
      </c>
      <c r="AF246" s="6">
        <v>0</v>
      </c>
      <c r="AG246" s="6">
        <v>0</v>
      </c>
      <c r="AH246" s="1">
        <v>445008</v>
      </c>
      <c r="AI246">
        <v>4</v>
      </c>
    </row>
    <row r="247" spans="1:35" x14ac:dyDescent="0.25">
      <c r="A247" t="s">
        <v>352</v>
      </c>
      <c r="B247" t="s">
        <v>70</v>
      </c>
      <c r="C247" t="s">
        <v>524</v>
      </c>
      <c r="D247" t="s">
        <v>412</v>
      </c>
      <c r="E247" s="6">
        <v>76.086956521739125</v>
      </c>
      <c r="F247" s="6">
        <v>5.7391304347826084</v>
      </c>
      <c r="G247" s="6">
        <v>0.73913043478260865</v>
      </c>
      <c r="H247" s="6">
        <v>0</v>
      </c>
      <c r="I247" s="6">
        <v>0</v>
      </c>
      <c r="J247" s="6">
        <v>0</v>
      </c>
      <c r="K247" s="6">
        <v>0</v>
      </c>
      <c r="L247" s="6">
        <v>3.9341304347826092</v>
      </c>
      <c r="M247" s="6">
        <v>5.1072826086956518</v>
      </c>
      <c r="N247" s="6">
        <v>2.8352173913043477</v>
      </c>
      <c r="O247" s="6">
        <f>SUM(NonNurse[[#This Row],[Qualified Social Work Staff Hours]],NonNurse[[#This Row],[Other Social Work Staff Hours]])/NonNurse[[#This Row],[MDS Census]]</f>
        <v>0.10438714285714285</v>
      </c>
      <c r="P247" s="6">
        <v>0</v>
      </c>
      <c r="Q247" s="6">
        <v>9.8140217391304301</v>
      </c>
      <c r="R247" s="6">
        <f>SUM(NonNurse[[#This Row],[Qualified Activities Professional Hours]],NonNurse[[#This Row],[Other Activities Professional Hours]])/NonNurse[[#This Row],[MDS Census]]</f>
        <v>0.12898428571428566</v>
      </c>
      <c r="S247" s="6">
        <v>3.4991304347826087</v>
      </c>
      <c r="T247" s="6">
        <v>8.6422826086956501</v>
      </c>
      <c r="U247" s="6">
        <v>0</v>
      </c>
      <c r="V247" s="6">
        <f>SUM(NonNurse[[#This Row],[Occupational Therapist Hours]],NonNurse[[#This Row],[OT Assistant Hours]],NonNurse[[#This Row],[OT Aide Hours]])/NonNurse[[#This Row],[MDS Census]]</f>
        <v>0.15957285714285713</v>
      </c>
      <c r="W247" s="6">
        <v>3.4773913043478264</v>
      </c>
      <c r="X247" s="6">
        <v>5.7778260869565221</v>
      </c>
      <c r="Y247" s="6">
        <v>0</v>
      </c>
      <c r="Z247" s="6">
        <f>SUM(NonNurse[[#This Row],[Physical Therapist (PT) Hours]],NonNurse[[#This Row],[PT Assistant Hours]],NonNurse[[#This Row],[PT Aide Hours]])/NonNurse[[#This Row],[MDS Census]]</f>
        <v>0.12164000000000003</v>
      </c>
      <c r="AA247" s="6">
        <v>0</v>
      </c>
      <c r="AB247" s="6">
        <v>0</v>
      </c>
      <c r="AC247" s="6">
        <v>0</v>
      </c>
      <c r="AD247" s="6">
        <v>0</v>
      </c>
      <c r="AE247" s="6">
        <v>0</v>
      </c>
      <c r="AF247" s="6">
        <v>0</v>
      </c>
      <c r="AG247" s="6">
        <v>0</v>
      </c>
      <c r="AH247" s="1">
        <v>445172</v>
      </c>
      <c r="AI247">
        <v>4</v>
      </c>
    </row>
    <row r="248" spans="1:35" x14ac:dyDescent="0.25">
      <c r="A248" t="s">
        <v>352</v>
      </c>
      <c r="B248" t="s">
        <v>186</v>
      </c>
      <c r="C248" t="s">
        <v>587</v>
      </c>
      <c r="D248" t="s">
        <v>391</v>
      </c>
      <c r="E248" s="6">
        <v>79.739130434782609</v>
      </c>
      <c r="F248" s="6">
        <v>5.7391304347826084</v>
      </c>
      <c r="G248" s="6">
        <v>6.5217391304347824E-2</v>
      </c>
      <c r="H248" s="6">
        <v>0.39130434782608697</v>
      </c>
      <c r="I248" s="6">
        <v>1.1413043478260869</v>
      </c>
      <c r="J248" s="6">
        <v>0</v>
      </c>
      <c r="K248" s="6">
        <v>0</v>
      </c>
      <c r="L248" s="6">
        <v>3.3886956521739129</v>
      </c>
      <c r="M248" s="6">
        <v>5.7391304347826084</v>
      </c>
      <c r="N248" s="6">
        <v>0</v>
      </c>
      <c r="O248" s="6">
        <f>SUM(NonNurse[[#This Row],[Qualified Social Work Staff Hours]],NonNurse[[#This Row],[Other Social Work Staff Hours]])/NonNurse[[#This Row],[MDS Census]]</f>
        <v>7.1973827699018542E-2</v>
      </c>
      <c r="P248" s="6">
        <v>0</v>
      </c>
      <c r="Q248" s="6">
        <v>5.5728260869565194</v>
      </c>
      <c r="R248" s="6">
        <f>SUM(NonNurse[[#This Row],[Qualified Activities Professional Hours]],NonNurse[[#This Row],[Other Activities Professional Hours]])/NonNurse[[#This Row],[MDS Census]]</f>
        <v>6.9888222464558308E-2</v>
      </c>
      <c r="S248" s="6">
        <v>5.4605434782608722</v>
      </c>
      <c r="T248" s="6">
        <v>14.078260869565218</v>
      </c>
      <c r="U248" s="6">
        <v>0</v>
      </c>
      <c r="V248" s="6">
        <f>SUM(NonNurse[[#This Row],[Occupational Therapist Hours]],NonNurse[[#This Row],[OT Assistant Hours]],NonNurse[[#This Row],[OT Aide Hours]])/NonNurse[[#This Row],[MDS Census]]</f>
        <v>0.24503407851690298</v>
      </c>
      <c r="W248" s="6">
        <v>4.7480434782608691</v>
      </c>
      <c r="X248" s="6">
        <v>11.20141304347826</v>
      </c>
      <c r="Y248" s="6">
        <v>0</v>
      </c>
      <c r="Z248" s="6">
        <f>SUM(NonNurse[[#This Row],[Physical Therapist (PT) Hours]],NonNurse[[#This Row],[PT Assistant Hours]],NonNurse[[#This Row],[PT Aide Hours]])/NonNurse[[#This Row],[MDS Census]]</f>
        <v>0.20002044711014175</v>
      </c>
      <c r="AA248" s="6">
        <v>0</v>
      </c>
      <c r="AB248" s="6">
        <v>0</v>
      </c>
      <c r="AC248" s="6">
        <v>0</v>
      </c>
      <c r="AD248" s="6">
        <v>0</v>
      </c>
      <c r="AE248" s="6">
        <v>0</v>
      </c>
      <c r="AF248" s="6">
        <v>0</v>
      </c>
      <c r="AG248" s="6">
        <v>0</v>
      </c>
      <c r="AH248" s="1">
        <v>445382</v>
      </c>
      <c r="AI248">
        <v>4</v>
      </c>
    </row>
    <row r="249" spans="1:35" x14ac:dyDescent="0.25">
      <c r="A249" t="s">
        <v>352</v>
      </c>
      <c r="B249" t="s">
        <v>200</v>
      </c>
      <c r="C249" t="s">
        <v>592</v>
      </c>
      <c r="D249" t="s">
        <v>396</v>
      </c>
      <c r="E249" s="6">
        <v>91.119565217391298</v>
      </c>
      <c r="F249" s="6">
        <v>5.7391304347826084</v>
      </c>
      <c r="G249" s="6">
        <v>0</v>
      </c>
      <c r="H249" s="6">
        <v>0</v>
      </c>
      <c r="I249" s="6">
        <v>0</v>
      </c>
      <c r="J249" s="6">
        <v>0</v>
      </c>
      <c r="K249" s="6">
        <v>0</v>
      </c>
      <c r="L249" s="6">
        <v>3.809565217391305</v>
      </c>
      <c r="M249" s="6">
        <v>4.9878260869565212</v>
      </c>
      <c r="N249" s="6">
        <v>4.050108695652173</v>
      </c>
      <c r="O249" s="6">
        <f>SUM(NonNurse[[#This Row],[Qualified Social Work Staff Hours]],NonNurse[[#This Row],[Other Social Work Staff Hours]])/NonNurse[[#This Row],[MDS Census]]</f>
        <v>9.9187641655731823E-2</v>
      </c>
      <c r="P249" s="6">
        <v>5.9654347826086953</v>
      </c>
      <c r="Q249" s="6">
        <v>5.3663043478260848</v>
      </c>
      <c r="R249" s="6">
        <f>SUM(NonNurse[[#This Row],[Qualified Activities Professional Hours]],NonNurse[[#This Row],[Other Activities Professional Hours]])/NonNurse[[#This Row],[MDS Census]]</f>
        <v>0.12436120720505783</v>
      </c>
      <c r="S249" s="6">
        <v>8.3020652173913039</v>
      </c>
      <c r="T249" s="6">
        <v>11.172500000000003</v>
      </c>
      <c r="U249" s="6">
        <v>0</v>
      </c>
      <c r="V249" s="6">
        <f>SUM(NonNurse[[#This Row],[Occupational Therapist Hours]],NonNurse[[#This Row],[OT Assistant Hours]],NonNurse[[#This Row],[OT Aide Hours]])/NonNurse[[#This Row],[MDS Census]]</f>
        <v>0.2137253966360492</v>
      </c>
      <c r="W249" s="6">
        <v>10.958586956521742</v>
      </c>
      <c r="X249" s="6">
        <v>13.131521739130438</v>
      </c>
      <c r="Y249" s="6">
        <v>0</v>
      </c>
      <c r="Z249" s="6">
        <f>SUM(NonNurse[[#This Row],[Physical Therapist (PT) Hours]],NonNurse[[#This Row],[PT Assistant Hours]],NonNurse[[#This Row],[PT Aide Hours]])/NonNurse[[#This Row],[MDS Census]]</f>
        <v>0.26437910056065855</v>
      </c>
      <c r="AA249" s="6">
        <v>0</v>
      </c>
      <c r="AB249" s="6">
        <v>0</v>
      </c>
      <c r="AC249" s="6">
        <v>0</v>
      </c>
      <c r="AD249" s="6">
        <v>0</v>
      </c>
      <c r="AE249" s="6">
        <v>0</v>
      </c>
      <c r="AF249" s="6">
        <v>0</v>
      </c>
      <c r="AG249" s="6">
        <v>0</v>
      </c>
      <c r="AH249" s="1">
        <v>445408</v>
      </c>
      <c r="AI249">
        <v>4</v>
      </c>
    </row>
    <row r="250" spans="1:35" x14ac:dyDescent="0.25">
      <c r="A250" t="s">
        <v>352</v>
      </c>
      <c r="B250" t="s">
        <v>264</v>
      </c>
      <c r="C250" t="s">
        <v>531</v>
      </c>
      <c r="D250" t="s">
        <v>405</v>
      </c>
      <c r="E250" s="6">
        <v>46.369565217391305</v>
      </c>
      <c r="F250" s="6">
        <v>4.2608695652173916</v>
      </c>
      <c r="G250" s="6">
        <v>0.56521739130434778</v>
      </c>
      <c r="H250" s="6">
        <v>0</v>
      </c>
      <c r="I250" s="6">
        <v>5.7391304347826084</v>
      </c>
      <c r="J250" s="6">
        <v>0</v>
      </c>
      <c r="K250" s="6">
        <v>2.8695652173913042</v>
      </c>
      <c r="L250" s="6">
        <v>2.6481521739130436</v>
      </c>
      <c r="M250" s="6">
        <v>0</v>
      </c>
      <c r="N250" s="6">
        <v>5.2173913043478262</v>
      </c>
      <c r="O250" s="6">
        <f>SUM(NonNurse[[#This Row],[Qualified Social Work Staff Hours]],NonNurse[[#This Row],[Other Social Work Staff Hours]])/NonNurse[[#This Row],[MDS Census]]</f>
        <v>0.11251758087201125</v>
      </c>
      <c r="P250" s="6">
        <v>0</v>
      </c>
      <c r="Q250" s="6">
        <v>21.040652173913045</v>
      </c>
      <c r="R250" s="6">
        <f>SUM(NonNurse[[#This Row],[Qualified Activities Professional Hours]],NonNurse[[#This Row],[Other Activities Professional Hours]])/NonNurse[[#This Row],[MDS Census]]</f>
        <v>0.45375996249413975</v>
      </c>
      <c r="S250" s="6">
        <v>3.9879347826086966</v>
      </c>
      <c r="T250" s="6">
        <v>4.0516304347826084</v>
      </c>
      <c r="U250" s="6">
        <v>0</v>
      </c>
      <c r="V250" s="6">
        <f>SUM(NonNurse[[#This Row],[Occupational Therapist Hours]],NonNurse[[#This Row],[OT Assistant Hours]],NonNurse[[#This Row],[OT Aide Hours]])/NonNurse[[#This Row],[MDS Census]]</f>
        <v>0.17338021565869668</v>
      </c>
      <c r="W250" s="6">
        <v>5.7423913043478283</v>
      </c>
      <c r="X250" s="6">
        <v>3.7710869565217391</v>
      </c>
      <c r="Y250" s="6">
        <v>0</v>
      </c>
      <c r="Z250" s="6">
        <f>SUM(NonNurse[[#This Row],[Physical Therapist (PT) Hours]],NonNurse[[#This Row],[PT Assistant Hours]],NonNurse[[#This Row],[PT Aide Hours]])/NonNurse[[#This Row],[MDS Census]]</f>
        <v>0.20516643225503989</v>
      </c>
      <c r="AA250" s="6">
        <v>0</v>
      </c>
      <c r="AB250" s="6">
        <v>0</v>
      </c>
      <c r="AC250" s="6">
        <v>0</v>
      </c>
      <c r="AD250" s="6">
        <v>0</v>
      </c>
      <c r="AE250" s="6">
        <v>0</v>
      </c>
      <c r="AF250" s="6">
        <v>0</v>
      </c>
      <c r="AG250" s="6">
        <v>0</v>
      </c>
      <c r="AH250" s="1">
        <v>445488</v>
      </c>
      <c r="AI250">
        <v>4</v>
      </c>
    </row>
    <row r="251" spans="1:35" x14ac:dyDescent="0.25">
      <c r="A251" t="s">
        <v>352</v>
      </c>
      <c r="B251" t="s">
        <v>93</v>
      </c>
      <c r="C251" t="s">
        <v>505</v>
      </c>
      <c r="D251" t="s">
        <v>361</v>
      </c>
      <c r="E251" s="6">
        <v>16.845070422535212</v>
      </c>
      <c r="F251" s="6">
        <v>3.267605633802817</v>
      </c>
      <c r="G251" s="6">
        <v>0</v>
      </c>
      <c r="H251" s="6">
        <v>0</v>
      </c>
      <c r="I251" s="6">
        <v>1.8028169014084507</v>
      </c>
      <c r="J251" s="6">
        <v>0</v>
      </c>
      <c r="K251" s="6">
        <v>0</v>
      </c>
      <c r="L251" s="6">
        <v>0.73943661971830987</v>
      </c>
      <c r="M251" s="6">
        <v>4.538732394366197</v>
      </c>
      <c r="N251" s="6">
        <v>0</v>
      </c>
      <c r="O251" s="6">
        <f>SUM(NonNurse[[#This Row],[Qualified Social Work Staff Hours]],NonNurse[[#This Row],[Other Social Work Staff Hours]])/NonNurse[[#This Row],[MDS Census]]</f>
        <v>0.26943979933110368</v>
      </c>
      <c r="P251" s="6">
        <v>4.436619718309859</v>
      </c>
      <c r="Q251" s="6">
        <v>0</v>
      </c>
      <c r="R251" s="6">
        <f>SUM(NonNurse[[#This Row],[Qualified Activities Professional Hours]],NonNurse[[#This Row],[Other Activities Professional Hours]])/NonNurse[[#This Row],[MDS Census]]</f>
        <v>0.26337792642140467</v>
      </c>
      <c r="S251" s="6">
        <v>4.147887323943662</v>
      </c>
      <c r="T251" s="6">
        <v>1.232394366197183</v>
      </c>
      <c r="U251" s="6">
        <v>0</v>
      </c>
      <c r="V251" s="6">
        <f>SUM(NonNurse[[#This Row],[Occupational Therapist Hours]],NonNurse[[#This Row],[OT Assistant Hours]],NonNurse[[#This Row],[OT Aide Hours]])/NonNurse[[#This Row],[MDS Census]]</f>
        <v>0.3193979933110368</v>
      </c>
      <c r="W251" s="6">
        <v>1.3133802816901408</v>
      </c>
      <c r="X251" s="6">
        <v>5.9401408450704229</v>
      </c>
      <c r="Y251" s="6">
        <v>0.323943661971831</v>
      </c>
      <c r="Z251" s="6">
        <f>SUM(NonNurse[[#This Row],[Physical Therapist (PT) Hours]],NonNurse[[#This Row],[PT Assistant Hours]],NonNurse[[#This Row],[PT Aide Hours]])/NonNurse[[#This Row],[MDS Census]]</f>
        <v>0.44983277591973247</v>
      </c>
      <c r="AA251" s="6">
        <v>0</v>
      </c>
      <c r="AB251" s="6">
        <v>0</v>
      </c>
      <c r="AC251" s="6">
        <v>0</v>
      </c>
      <c r="AD251" s="6">
        <v>0</v>
      </c>
      <c r="AE251" s="6">
        <v>7.0422535211267609E-2</v>
      </c>
      <c r="AF251" s="6">
        <v>0</v>
      </c>
      <c r="AG251" s="6">
        <v>0</v>
      </c>
      <c r="AH251" s="1">
        <v>445222</v>
      </c>
      <c r="AI251">
        <v>4</v>
      </c>
    </row>
    <row r="252" spans="1:35" x14ac:dyDescent="0.25">
      <c r="A252" t="s">
        <v>352</v>
      </c>
      <c r="B252" t="s">
        <v>84</v>
      </c>
      <c r="C252" t="s">
        <v>539</v>
      </c>
      <c r="D252" t="s">
        <v>438</v>
      </c>
      <c r="E252" s="6">
        <v>66.336956521739125</v>
      </c>
      <c r="F252" s="6">
        <v>5.7391304347826084</v>
      </c>
      <c r="G252" s="6">
        <v>0.39130434782608697</v>
      </c>
      <c r="H252" s="6">
        <v>0.41576086956521741</v>
      </c>
      <c r="I252" s="6">
        <v>0</v>
      </c>
      <c r="J252" s="6">
        <v>0</v>
      </c>
      <c r="K252" s="6">
        <v>0</v>
      </c>
      <c r="L252" s="6">
        <v>2.0919565217391303</v>
      </c>
      <c r="M252" s="6">
        <v>6.1742391304347795</v>
      </c>
      <c r="N252" s="6">
        <v>0</v>
      </c>
      <c r="O252" s="6">
        <f>SUM(NonNurse[[#This Row],[Qualified Social Work Staff Hours]],NonNurse[[#This Row],[Other Social Work Staff Hours]])/NonNurse[[#This Row],[MDS Census]]</f>
        <v>9.307389808291E-2</v>
      </c>
      <c r="P252" s="6">
        <v>5.0863043478260854</v>
      </c>
      <c r="Q252" s="6">
        <v>8.327608695652172</v>
      </c>
      <c r="R252" s="6">
        <f>SUM(NonNurse[[#This Row],[Qualified Activities Professional Hours]],NonNurse[[#This Row],[Other Activities Professional Hours]])/NonNurse[[#This Row],[MDS Census]]</f>
        <v>0.20220874979518264</v>
      </c>
      <c r="S252" s="6">
        <v>4.5161956521739137</v>
      </c>
      <c r="T252" s="6">
        <v>4.4042391304347834</v>
      </c>
      <c r="U252" s="6">
        <v>0</v>
      </c>
      <c r="V252" s="6">
        <f>SUM(NonNurse[[#This Row],[Occupational Therapist Hours]],NonNurse[[#This Row],[OT Assistant Hours]],NonNurse[[#This Row],[OT Aide Hours]])/NonNurse[[#This Row],[MDS Census]]</f>
        <v>0.13447157135834839</v>
      </c>
      <c r="W252" s="6">
        <v>4.0924999999999985</v>
      </c>
      <c r="X252" s="6">
        <v>6.5913043478260889</v>
      </c>
      <c r="Y252" s="6">
        <v>0</v>
      </c>
      <c r="Z252" s="6">
        <f>SUM(NonNurse[[#This Row],[Physical Therapist (PT) Hours]],NonNurse[[#This Row],[PT Assistant Hours]],NonNurse[[#This Row],[PT Aide Hours]])/NonNurse[[#This Row],[MDS Census]]</f>
        <v>0.16105358020645585</v>
      </c>
      <c r="AA252" s="6">
        <v>0</v>
      </c>
      <c r="AB252" s="6">
        <v>0</v>
      </c>
      <c r="AC252" s="6">
        <v>0</v>
      </c>
      <c r="AD252" s="6">
        <v>0</v>
      </c>
      <c r="AE252" s="6">
        <v>2.1739130434782608E-2</v>
      </c>
      <c r="AF252" s="6">
        <v>0</v>
      </c>
      <c r="AG252" s="6">
        <v>0</v>
      </c>
      <c r="AH252" s="1">
        <v>445209</v>
      </c>
      <c r="AI252">
        <v>4</v>
      </c>
    </row>
    <row r="253" spans="1:35" x14ac:dyDescent="0.25">
      <c r="A253" t="s">
        <v>352</v>
      </c>
      <c r="B253" t="s">
        <v>91</v>
      </c>
      <c r="C253" t="s">
        <v>527</v>
      </c>
      <c r="D253" t="s">
        <v>374</v>
      </c>
      <c r="E253" s="6">
        <v>106.71739130434783</v>
      </c>
      <c r="F253" s="6">
        <v>5.5652173913043477</v>
      </c>
      <c r="G253" s="6">
        <v>0.27717391304347827</v>
      </c>
      <c r="H253" s="6">
        <v>0.66576086956521741</v>
      </c>
      <c r="I253" s="6">
        <v>6.1956521739130439</v>
      </c>
      <c r="J253" s="6">
        <v>0</v>
      </c>
      <c r="K253" s="6">
        <v>0</v>
      </c>
      <c r="L253" s="6">
        <v>2.3771739130434777</v>
      </c>
      <c r="M253" s="6">
        <v>0.43478260869565216</v>
      </c>
      <c r="N253" s="6">
        <v>5.5652173913043477</v>
      </c>
      <c r="O253" s="6">
        <f>SUM(NonNurse[[#This Row],[Qualified Social Work Staff Hours]],NonNurse[[#This Row],[Other Social Work Staff Hours]])/NonNurse[[#This Row],[MDS Census]]</f>
        <v>5.622326339376655E-2</v>
      </c>
      <c r="P253" s="6">
        <v>3.8043478260869565</v>
      </c>
      <c r="Q253" s="6">
        <v>5.2010869565217392</v>
      </c>
      <c r="R253" s="6">
        <f>SUM(NonNurse[[#This Row],[Qualified Activities Professional Hours]],NonNurse[[#This Row],[Other Activities Professional Hours]])/NonNurse[[#This Row],[MDS Census]]</f>
        <v>8.4385821959665916E-2</v>
      </c>
      <c r="S253" s="6">
        <v>4.9386956521739132</v>
      </c>
      <c r="T253" s="6">
        <v>7.705108695652175</v>
      </c>
      <c r="U253" s="6">
        <v>0</v>
      </c>
      <c r="V253" s="6">
        <f>SUM(NonNurse[[#This Row],[Occupational Therapist Hours]],NonNurse[[#This Row],[OT Assistant Hours]],NonNurse[[#This Row],[OT Aide Hours]])/NonNurse[[#This Row],[MDS Census]]</f>
        <v>0.11847932369117947</v>
      </c>
      <c r="W253" s="6">
        <v>4.9894565217391298</v>
      </c>
      <c r="X253" s="6">
        <v>8.9409782608695654</v>
      </c>
      <c r="Y253" s="6">
        <v>0</v>
      </c>
      <c r="Z253" s="6">
        <f>SUM(NonNurse[[#This Row],[Physical Therapist (PT) Hours]],NonNurse[[#This Row],[PT Assistant Hours]],NonNurse[[#This Row],[PT Aide Hours]])/NonNurse[[#This Row],[MDS Census]]</f>
        <v>0.13053575066204931</v>
      </c>
      <c r="AA253" s="6">
        <v>0</v>
      </c>
      <c r="AB253" s="6">
        <v>0</v>
      </c>
      <c r="AC253" s="6">
        <v>0</v>
      </c>
      <c r="AD253" s="6">
        <v>0</v>
      </c>
      <c r="AE253" s="6">
        <v>29.108695652173914</v>
      </c>
      <c r="AF253" s="6">
        <v>0</v>
      </c>
      <c r="AG253" s="6">
        <v>0</v>
      </c>
      <c r="AH253" s="1">
        <v>445220</v>
      </c>
      <c r="AI253">
        <v>4</v>
      </c>
    </row>
    <row r="254" spans="1:35" x14ac:dyDescent="0.25">
      <c r="A254" t="s">
        <v>352</v>
      </c>
      <c r="B254" t="s">
        <v>269</v>
      </c>
      <c r="C254" t="s">
        <v>506</v>
      </c>
      <c r="D254" t="s">
        <v>374</v>
      </c>
      <c r="E254" s="6">
        <v>38.663043478260867</v>
      </c>
      <c r="F254" s="6">
        <v>3.9130434782608696</v>
      </c>
      <c r="G254" s="6">
        <v>0.11956521739130435</v>
      </c>
      <c r="H254" s="6">
        <v>0</v>
      </c>
      <c r="I254" s="6">
        <v>0</v>
      </c>
      <c r="J254" s="6">
        <v>0</v>
      </c>
      <c r="K254" s="6">
        <v>0</v>
      </c>
      <c r="L254" s="6">
        <v>0</v>
      </c>
      <c r="M254" s="6">
        <v>0</v>
      </c>
      <c r="N254" s="6">
        <v>6.0298913043478262</v>
      </c>
      <c r="O254" s="6">
        <f>SUM(NonNurse[[#This Row],[Qualified Social Work Staff Hours]],NonNurse[[#This Row],[Other Social Work Staff Hours]])/NonNurse[[#This Row],[MDS Census]]</f>
        <v>0.15596007871802081</v>
      </c>
      <c r="P254" s="6">
        <v>5.9465217391304339</v>
      </c>
      <c r="Q254" s="6">
        <v>0</v>
      </c>
      <c r="R254" s="6">
        <f>SUM(NonNurse[[#This Row],[Qualified Activities Professional Hours]],NonNurse[[#This Row],[Other Activities Professional Hours]])/NonNurse[[#This Row],[MDS Census]]</f>
        <v>0.15380376721956704</v>
      </c>
      <c r="S254" s="6">
        <v>0</v>
      </c>
      <c r="T254" s="6">
        <v>0</v>
      </c>
      <c r="U254" s="6">
        <v>0</v>
      </c>
      <c r="V254" s="6">
        <f>SUM(NonNurse[[#This Row],[Occupational Therapist Hours]],NonNurse[[#This Row],[OT Assistant Hours]],NonNurse[[#This Row],[OT Aide Hours]])/NonNurse[[#This Row],[MDS Census]]</f>
        <v>0</v>
      </c>
      <c r="W254" s="6">
        <v>0</v>
      </c>
      <c r="X254" s="6">
        <v>0</v>
      </c>
      <c r="Y254" s="6">
        <v>0</v>
      </c>
      <c r="Z254" s="6">
        <f>SUM(NonNurse[[#This Row],[Physical Therapist (PT) Hours]],NonNurse[[#This Row],[PT Assistant Hours]],NonNurse[[#This Row],[PT Aide Hours]])/NonNurse[[#This Row],[MDS Census]]</f>
        <v>0</v>
      </c>
      <c r="AA254" s="6">
        <v>0</v>
      </c>
      <c r="AB254" s="6">
        <v>0</v>
      </c>
      <c r="AC254" s="6">
        <v>0</v>
      </c>
      <c r="AD254" s="6">
        <v>0</v>
      </c>
      <c r="AE254" s="6">
        <v>0</v>
      </c>
      <c r="AF254" s="6">
        <v>0</v>
      </c>
      <c r="AG254" s="6">
        <v>0</v>
      </c>
      <c r="AH254" s="1">
        <v>445493</v>
      </c>
      <c r="AI254">
        <v>4</v>
      </c>
    </row>
    <row r="255" spans="1:35" x14ac:dyDescent="0.25">
      <c r="A255" t="s">
        <v>352</v>
      </c>
      <c r="B255" t="s">
        <v>175</v>
      </c>
      <c r="C255" t="s">
        <v>474</v>
      </c>
      <c r="D255" t="s">
        <v>395</v>
      </c>
      <c r="E255" s="6">
        <v>75.5</v>
      </c>
      <c r="F255" s="6">
        <v>5.7391304347826084</v>
      </c>
      <c r="G255" s="6">
        <v>0</v>
      </c>
      <c r="H255" s="6">
        <v>0.45380434782608697</v>
      </c>
      <c r="I255" s="6">
        <v>0</v>
      </c>
      <c r="J255" s="6">
        <v>0</v>
      </c>
      <c r="K255" s="6">
        <v>0</v>
      </c>
      <c r="L255" s="6">
        <v>2.0531521739130429</v>
      </c>
      <c r="M255" s="6">
        <v>3.8085869565217383</v>
      </c>
      <c r="N255" s="6">
        <v>0</v>
      </c>
      <c r="O255" s="6">
        <f>SUM(NonNurse[[#This Row],[Qualified Social Work Staff Hours]],NonNurse[[#This Row],[Other Social Work Staff Hours]])/NonNurse[[#This Row],[MDS Census]]</f>
        <v>5.0444860351281304E-2</v>
      </c>
      <c r="P255" s="6">
        <v>5.2608695652173916</v>
      </c>
      <c r="Q255" s="6">
        <v>4.6142391304347834</v>
      </c>
      <c r="R255" s="6">
        <f>SUM(NonNurse[[#This Row],[Qualified Activities Professional Hours]],NonNurse[[#This Row],[Other Activities Professional Hours]])/NonNurse[[#This Row],[MDS Census]]</f>
        <v>0.13079614166426723</v>
      </c>
      <c r="S255" s="6">
        <v>4.4936956521739138</v>
      </c>
      <c r="T255" s="6">
        <v>5.9074999999999989</v>
      </c>
      <c r="U255" s="6">
        <v>0</v>
      </c>
      <c r="V255" s="6">
        <f>SUM(NonNurse[[#This Row],[Occupational Therapist Hours]],NonNurse[[#This Row],[OT Assistant Hours]],NonNurse[[#This Row],[OT Aide Hours]])/NonNurse[[#This Row],[MDS Census]]</f>
        <v>0.13776418082349554</v>
      </c>
      <c r="W255" s="6">
        <v>5.9373913043478259</v>
      </c>
      <c r="X255" s="6">
        <v>5.5803260869565205</v>
      </c>
      <c r="Y255" s="6">
        <v>0</v>
      </c>
      <c r="Z255" s="6">
        <f>SUM(NonNurse[[#This Row],[Physical Therapist (PT) Hours]],NonNurse[[#This Row],[PT Assistant Hours]],NonNurse[[#This Row],[PT Aide Hours]])/NonNurse[[#This Row],[MDS Census]]</f>
        <v>0.15255254822919664</v>
      </c>
      <c r="AA255" s="6">
        <v>0</v>
      </c>
      <c r="AB255" s="6">
        <v>0</v>
      </c>
      <c r="AC255" s="6">
        <v>0</v>
      </c>
      <c r="AD255" s="6">
        <v>0</v>
      </c>
      <c r="AE255" s="6">
        <v>0</v>
      </c>
      <c r="AF255" s="6">
        <v>0</v>
      </c>
      <c r="AG255" s="6">
        <v>0</v>
      </c>
      <c r="AH255" s="1">
        <v>445363</v>
      </c>
      <c r="AI255">
        <v>4</v>
      </c>
    </row>
    <row r="256" spans="1:35" x14ac:dyDescent="0.25">
      <c r="A256" t="s">
        <v>352</v>
      </c>
      <c r="B256" t="s">
        <v>128</v>
      </c>
      <c r="C256" t="s">
        <v>567</v>
      </c>
      <c r="D256" t="s">
        <v>433</v>
      </c>
      <c r="E256" s="6">
        <v>67.366197183098592</v>
      </c>
      <c r="F256" s="6">
        <v>3.6971830985915495</v>
      </c>
      <c r="G256" s="6">
        <v>0</v>
      </c>
      <c r="H256" s="6">
        <v>0</v>
      </c>
      <c r="I256" s="6">
        <v>0</v>
      </c>
      <c r="J256" s="6">
        <v>0</v>
      </c>
      <c r="K256" s="6">
        <v>0</v>
      </c>
      <c r="L256" s="6">
        <v>0</v>
      </c>
      <c r="M256" s="6">
        <v>0</v>
      </c>
      <c r="N256" s="6">
        <v>0</v>
      </c>
      <c r="O256" s="6">
        <f>SUM(NonNurse[[#This Row],[Qualified Social Work Staff Hours]],NonNurse[[#This Row],[Other Social Work Staff Hours]])/NonNurse[[#This Row],[MDS Census]]</f>
        <v>0</v>
      </c>
      <c r="P256" s="6">
        <v>4.052816901408451</v>
      </c>
      <c r="Q256" s="6">
        <v>0</v>
      </c>
      <c r="R256" s="6">
        <f>SUM(NonNurse[[#This Row],[Qualified Activities Professional Hours]],NonNurse[[#This Row],[Other Activities Professional Hours]])/NonNurse[[#This Row],[MDS Census]]</f>
        <v>6.0160986828350409E-2</v>
      </c>
      <c r="S256" s="6">
        <v>2.7535211267605635</v>
      </c>
      <c r="T256" s="6">
        <v>3.158450704225352</v>
      </c>
      <c r="U256" s="6">
        <v>0</v>
      </c>
      <c r="V256" s="6">
        <f>SUM(NonNurse[[#This Row],[Occupational Therapist Hours]],NonNurse[[#This Row],[OT Assistant Hours]],NonNurse[[#This Row],[OT Aide Hours]])/NonNurse[[#This Row],[MDS Census]]</f>
        <v>8.7758728831277444E-2</v>
      </c>
      <c r="W256" s="6">
        <v>5.0014084507042256</v>
      </c>
      <c r="X256" s="6">
        <v>3.5816901408450708</v>
      </c>
      <c r="Y256" s="6">
        <v>0</v>
      </c>
      <c r="Z256" s="6">
        <f>SUM(NonNurse[[#This Row],[Physical Therapist (PT) Hours]],NonNurse[[#This Row],[PT Assistant Hours]],NonNurse[[#This Row],[PT Aide Hours]])/NonNurse[[#This Row],[MDS Census]]</f>
        <v>0.12740957558017982</v>
      </c>
      <c r="AA256" s="6">
        <v>0</v>
      </c>
      <c r="AB256" s="6">
        <v>0</v>
      </c>
      <c r="AC256" s="6">
        <v>0</v>
      </c>
      <c r="AD256" s="6">
        <v>0</v>
      </c>
      <c r="AE256" s="6">
        <v>0</v>
      </c>
      <c r="AF256" s="6">
        <v>0</v>
      </c>
      <c r="AG256" s="6">
        <v>0</v>
      </c>
      <c r="AH256" s="1">
        <v>445277</v>
      </c>
      <c r="AI256">
        <v>4</v>
      </c>
    </row>
    <row r="257" spans="1:35" x14ac:dyDescent="0.25">
      <c r="A257" t="s">
        <v>352</v>
      </c>
      <c r="B257" t="s">
        <v>262</v>
      </c>
      <c r="C257" t="s">
        <v>602</v>
      </c>
      <c r="D257" t="s">
        <v>423</v>
      </c>
      <c r="E257" s="6">
        <v>41.217391304347828</v>
      </c>
      <c r="F257" s="6">
        <v>5.0434782608695654</v>
      </c>
      <c r="G257" s="6">
        <v>0</v>
      </c>
      <c r="H257" s="6">
        <v>0.2608695652173913</v>
      </c>
      <c r="I257" s="6">
        <v>0.2608695652173913</v>
      </c>
      <c r="J257" s="6">
        <v>0</v>
      </c>
      <c r="K257" s="6">
        <v>0</v>
      </c>
      <c r="L257" s="6">
        <v>1.595978260869565</v>
      </c>
      <c r="M257" s="6">
        <v>5.4782608695652177</v>
      </c>
      <c r="N257" s="6">
        <v>0</v>
      </c>
      <c r="O257" s="6">
        <f>SUM(NonNurse[[#This Row],[Qualified Social Work Staff Hours]],NonNurse[[#This Row],[Other Social Work Staff Hours]])/NonNurse[[#This Row],[MDS Census]]</f>
        <v>0.13291139240506331</v>
      </c>
      <c r="P257" s="6">
        <v>5.4782608695652177</v>
      </c>
      <c r="Q257" s="6">
        <v>0</v>
      </c>
      <c r="R257" s="6">
        <f>SUM(NonNurse[[#This Row],[Qualified Activities Professional Hours]],NonNurse[[#This Row],[Other Activities Professional Hours]])/NonNurse[[#This Row],[MDS Census]]</f>
        <v>0.13291139240506331</v>
      </c>
      <c r="S257" s="6">
        <v>4.4234782608695653</v>
      </c>
      <c r="T257" s="6">
        <v>3.3004347826086966</v>
      </c>
      <c r="U257" s="6">
        <v>0</v>
      </c>
      <c r="V257" s="6">
        <f>SUM(NonNurse[[#This Row],[Occupational Therapist Hours]],NonNurse[[#This Row],[OT Assistant Hours]],NonNurse[[#This Row],[OT Aide Hours]])/NonNurse[[#This Row],[MDS Census]]</f>
        <v>0.18739451476793251</v>
      </c>
      <c r="W257" s="6">
        <v>5.7072826086956541</v>
      </c>
      <c r="X257" s="6">
        <v>5.3043478260869561</v>
      </c>
      <c r="Y257" s="6">
        <v>0</v>
      </c>
      <c r="Z257" s="6">
        <f>SUM(NonNurse[[#This Row],[Physical Therapist (PT) Hours]],NonNurse[[#This Row],[PT Assistant Hours]],NonNurse[[#This Row],[PT Aide Hours]])/NonNurse[[#This Row],[MDS Census]]</f>
        <v>0.2671598101265823</v>
      </c>
      <c r="AA257" s="6">
        <v>0</v>
      </c>
      <c r="AB257" s="6">
        <v>0</v>
      </c>
      <c r="AC257" s="6">
        <v>0</v>
      </c>
      <c r="AD257" s="6">
        <v>0</v>
      </c>
      <c r="AE257" s="6">
        <v>0</v>
      </c>
      <c r="AF257" s="6">
        <v>0</v>
      </c>
      <c r="AG257" s="6">
        <v>0</v>
      </c>
      <c r="AH257" s="1">
        <v>445486</v>
      </c>
      <c r="AI257">
        <v>4</v>
      </c>
    </row>
    <row r="258" spans="1:35" x14ac:dyDescent="0.25">
      <c r="A258" t="s">
        <v>352</v>
      </c>
      <c r="B258" t="s">
        <v>302</v>
      </c>
      <c r="C258" t="s">
        <v>472</v>
      </c>
      <c r="D258" t="s">
        <v>425</v>
      </c>
      <c r="E258" s="6">
        <v>28.25</v>
      </c>
      <c r="F258" s="6">
        <v>5.3913043478260869</v>
      </c>
      <c r="G258" s="6">
        <v>0.2391304347826087</v>
      </c>
      <c r="H258" s="6">
        <v>5.434782608695652E-2</v>
      </c>
      <c r="I258" s="6">
        <v>1.826086956521739</v>
      </c>
      <c r="J258" s="6">
        <v>0</v>
      </c>
      <c r="K258" s="6">
        <v>0</v>
      </c>
      <c r="L258" s="6">
        <v>3.8431521739130439</v>
      </c>
      <c r="M258" s="6">
        <v>5.2173913043478262</v>
      </c>
      <c r="N258" s="6">
        <v>0</v>
      </c>
      <c r="O258" s="6">
        <f>SUM(NonNurse[[#This Row],[Qualified Social Work Staff Hours]],NonNurse[[#This Row],[Other Social Work Staff Hours]])/NonNurse[[#This Row],[MDS Census]]</f>
        <v>0.1846864178530204</v>
      </c>
      <c r="P258" s="6">
        <v>5.3043478260869561</v>
      </c>
      <c r="Q258" s="6">
        <v>6.6195652173913047</v>
      </c>
      <c r="R258" s="6">
        <f>SUM(NonNurse[[#This Row],[Qualified Activities Professional Hours]],NonNurse[[#This Row],[Other Activities Professional Hours]])/NonNurse[[#This Row],[MDS Census]]</f>
        <v>0.42208541746825706</v>
      </c>
      <c r="S258" s="6">
        <v>4.5107608695652184</v>
      </c>
      <c r="T258" s="6">
        <v>2.0058695652173917</v>
      </c>
      <c r="U258" s="6">
        <v>0</v>
      </c>
      <c r="V258" s="6">
        <f>SUM(NonNurse[[#This Row],[Occupational Therapist Hours]],NonNurse[[#This Row],[OT Assistant Hours]],NonNurse[[#This Row],[OT Aide Hours]])/NonNurse[[#This Row],[MDS Census]]</f>
        <v>0.23067718353212779</v>
      </c>
      <c r="W258" s="6">
        <v>1.252282608695652</v>
      </c>
      <c r="X258" s="6">
        <v>8.6818478260869529</v>
      </c>
      <c r="Y258" s="6">
        <v>0</v>
      </c>
      <c r="Z258" s="6">
        <f>SUM(NonNurse[[#This Row],[Physical Therapist (PT) Hours]],NonNurse[[#This Row],[PT Assistant Hours]],NonNurse[[#This Row],[PT Aide Hours]])/NonNurse[[#This Row],[MDS Census]]</f>
        <v>0.35165063485956122</v>
      </c>
      <c r="AA258" s="6">
        <v>0</v>
      </c>
      <c r="AB258" s="6">
        <v>0</v>
      </c>
      <c r="AC258" s="6">
        <v>0</v>
      </c>
      <c r="AD258" s="6">
        <v>0</v>
      </c>
      <c r="AE258" s="6">
        <v>0</v>
      </c>
      <c r="AF258" s="6">
        <v>0</v>
      </c>
      <c r="AG258" s="6">
        <v>0</v>
      </c>
      <c r="AH258" s="1">
        <v>445534</v>
      </c>
      <c r="AI258">
        <v>4</v>
      </c>
    </row>
    <row r="259" spans="1:35" x14ac:dyDescent="0.25">
      <c r="A259" t="s">
        <v>352</v>
      </c>
      <c r="B259" t="s">
        <v>115</v>
      </c>
      <c r="C259" t="s">
        <v>498</v>
      </c>
      <c r="D259" t="s">
        <v>402</v>
      </c>
      <c r="E259" s="6">
        <v>100.46739130434783</v>
      </c>
      <c r="F259" s="6">
        <v>0</v>
      </c>
      <c r="G259" s="6">
        <v>0</v>
      </c>
      <c r="H259" s="6">
        <v>0</v>
      </c>
      <c r="I259" s="6">
        <v>0</v>
      </c>
      <c r="J259" s="6">
        <v>0</v>
      </c>
      <c r="K259" s="6">
        <v>0</v>
      </c>
      <c r="L259" s="6">
        <v>4.1467391304347823</v>
      </c>
      <c r="M259" s="6">
        <v>4.9266304347826084</v>
      </c>
      <c r="N259" s="6">
        <v>4.6114130434782608</v>
      </c>
      <c r="O259" s="6">
        <f>SUM(NonNurse[[#This Row],[Qualified Social Work Staff Hours]],NonNurse[[#This Row],[Other Social Work Staff Hours]])/NonNurse[[#This Row],[MDS Census]]</f>
        <v>9.4936708860759486E-2</v>
      </c>
      <c r="P259" s="6">
        <v>4.0815217391304346</v>
      </c>
      <c r="Q259" s="6">
        <v>2.2065217391304346</v>
      </c>
      <c r="R259" s="6">
        <f>SUM(NonNurse[[#This Row],[Qualified Activities Professional Hours]],NonNurse[[#This Row],[Other Activities Professional Hours]])/NonNurse[[#This Row],[MDS Census]]</f>
        <v>6.2587904360056248E-2</v>
      </c>
      <c r="S259" s="6">
        <v>3.5489130434782608</v>
      </c>
      <c r="T259" s="6">
        <v>8.4157608695652169</v>
      </c>
      <c r="U259" s="6">
        <v>0</v>
      </c>
      <c r="V259" s="6">
        <f>SUM(NonNurse[[#This Row],[Occupational Therapist Hours]],NonNurse[[#This Row],[OT Assistant Hours]],NonNurse[[#This Row],[OT Aide Hours]])/NonNurse[[#This Row],[MDS Census]]</f>
        <v>0.1190901222546792</v>
      </c>
      <c r="W259" s="6">
        <v>5.6902173913043477</v>
      </c>
      <c r="X259" s="6">
        <v>8.1032608695652169</v>
      </c>
      <c r="Y259" s="6">
        <v>0</v>
      </c>
      <c r="Z259" s="6">
        <f>SUM(NonNurse[[#This Row],[Physical Therapist (PT) Hours]],NonNurse[[#This Row],[PT Assistant Hours]],NonNurse[[#This Row],[PT Aide Hours]])/NonNurse[[#This Row],[MDS Census]]</f>
        <v>0.13729308666017526</v>
      </c>
      <c r="AA259" s="6">
        <v>0</v>
      </c>
      <c r="AB259" s="6">
        <v>0</v>
      </c>
      <c r="AC259" s="6">
        <v>0</v>
      </c>
      <c r="AD259" s="6">
        <v>0</v>
      </c>
      <c r="AE259" s="6">
        <v>51.478260869565219</v>
      </c>
      <c r="AF259" s="6">
        <v>0</v>
      </c>
      <c r="AG259" s="6">
        <v>0</v>
      </c>
      <c r="AH259" s="1">
        <v>445258</v>
      </c>
      <c r="AI259">
        <v>4</v>
      </c>
    </row>
    <row r="260" spans="1:35" x14ac:dyDescent="0.25">
      <c r="A260" t="s">
        <v>352</v>
      </c>
      <c r="B260" t="s">
        <v>116</v>
      </c>
      <c r="C260" t="s">
        <v>565</v>
      </c>
      <c r="D260" t="s">
        <v>415</v>
      </c>
      <c r="E260" s="6">
        <v>41.826086956521742</v>
      </c>
      <c r="F260" s="6">
        <v>0</v>
      </c>
      <c r="G260" s="6">
        <v>0</v>
      </c>
      <c r="H260" s="6">
        <v>0</v>
      </c>
      <c r="I260" s="6">
        <v>0</v>
      </c>
      <c r="J260" s="6">
        <v>0</v>
      </c>
      <c r="K260" s="6">
        <v>0</v>
      </c>
      <c r="L260" s="6">
        <v>3.0380434782608696</v>
      </c>
      <c r="M260" s="6">
        <v>0</v>
      </c>
      <c r="N260" s="6">
        <v>0</v>
      </c>
      <c r="O260" s="6">
        <f>SUM(NonNurse[[#This Row],[Qualified Social Work Staff Hours]],NonNurse[[#This Row],[Other Social Work Staff Hours]])/NonNurse[[#This Row],[MDS Census]]</f>
        <v>0</v>
      </c>
      <c r="P260" s="6">
        <v>0</v>
      </c>
      <c r="Q260" s="6">
        <v>0</v>
      </c>
      <c r="R260" s="6">
        <f>SUM(NonNurse[[#This Row],[Qualified Activities Professional Hours]],NonNurse[[#This Row],[Other Activities Professional Hours]])/NonNurse[[#This Row],[MDS Census]]</f>
        <v>0</v>
      </c>
      <c r="S260" s="6">
        <v>0.36684782608695654</v>
      </c>
      <c r="T260" s="6">
        <v>2.6793478260869565</v>
      </c>
      <c r="U260" s="6">
        <v>0</v>
      </c>
      <c r="V260" s="6">
        <f>SUM(NonNurse[[#This Row],[Occupational Therapist Hours]],NonNurse[[#This Row],[OT Assistant Hours]],NonNurse[[#This Row],[OT Aide Hours]])/NonNurse[[#This Row],[MDS Census]]</f>
        <v>7.2830041580041582E-2</v>
      </c>
      <c r="W260" s="6">
        <v>3.1929347826086958</v>
      </c>
      <c r="X260" s="6">
        <v>2.152173913043478</v>
      </c>
      <c r="Y260" s="6">
        <v>0</v>
      </c>
      <c r="Z260" s="6">
        <f>SUM(NonNurse[[#This Row],[Physical Therapist (PT) Hours]],NonNurse[[#This Row],[PT Assistant Hours]],NonNurse[[#This Row],[PT Aide Hours]])/NonNurse[[#This Row],[MDS Census]]</f>
        <v>0.12779365904365902</v>
      </c>
      <c r="AA260" s="6">
        <v>0</v>
      </c>
      <c r="AB260" s="6">
        <v>0</v>
      </c>
      <c r="AC260" s="6">
        <v>0</v>
      </c>
      <c r="AD260" s="6">
        <v>0</v>
      </c>
      <c r="AE260" s="6">
        <v>0</v>
      </c>
      <c r="AF260" s="6">
        <v>0</v>
      </c>
      <c r="AG260" s="6">
        <v>0</v>
      </c>
      <c r="AH260" s="1">
        <v>445259</v>
      </c>
      <c r="AI260">
        <v>4</v>
      </c>
    </row>
    <row r="261" spans="1:35" x14ac:dyDescent="0.25">
      <c r="A261" t="s">
        <v>352</v>
      </c>
      <c r="B261" t="s">
        <v>236</v>
      </c>
      <c r="C261" t="s">
        <v>599</v>
      </c>
      <c r="D261" t="s">
        <v>381</v>
      </c>
      <c r="E261" s="6">
        <v>70.239130434782609</v>
      </c>
      <c r="F261" s="6">
        <v>4.6956521739130439</v>
      </c>
      <c r="G261" s="6">
        <v>0</v>
      </c>
      <c r="H261" s="6">
        <v>0</v>
      </c>
      <c r="I261" s="6">
        <v>0</v>
      </c>
      <c r="J261" s="6">
        <v>0</v>
      </c>
      <c r="K261" s="6">
        <v>0</v>
      </c>
      <c r="L261" s="6">
        <v>3.3474999999999997</v>
      </c>
      <c r="M261" s="6">
        <v>4.9701086956521738</v>
      </c>
      <c r="N261" s="6">
        <v>0</v>
      </c>
      <c r="O261" s="6">
        <f>SUM(NonNurse[[#This Row],[Qualified Social Work Staff Hours]],NonNurse[[#This Row],[Other Social Work Staff Hours]])/NonNurse[[#This Row],[MDS Census]]</f>
        <v>7.0759826679046733E-2</v>
      </c>
      <c r="P261" s="6">
        <v>5.6768478260869566</v>
      </c>
      <c r="Q261" s="6">
        <v>5.3260869565217392</v>
      </c>
      <c r="R261" s="6">
        <f>SUM(NonNurse[[#This Row],[Qualified Activities Professional Hours]],NonNurse[[#This Row],[Other Activities Professional Hours]])/NonNurse[[#This Row],[MDS Census]]</f>
        <v>0.15664964407304241</v>
      </c>
      <c r="S261" s="6">
        <v>3.428913043478262</v>
      </c>
      <c r="T261" s="6">
        <v>4.5260869565217385</v>
      </c>
      <c r="U261" s="6">
        <v>0</v>
      </c>
      <c r="V261" s="6">
        <f>SUM(NonNurse[[#This Row],[Occupational Therapist Hours]],NonNurse[[#This Row],[OT Assistant Hours]],NonNurse[[#This Row],[OT Aide Hours]])/NonNurse[[#This Row],[MDS Census]]</f>
        <v>0.11325595790776849</v>
      </c>
      <c r="W261" s="6">
        <v>3.3493478260869569</v>
      </c>
      <c r="X261" s="6">
        <v>7.4724999999999993</v>
      </c>
      <c r="Y261" s="6">
        <v>1.6413043478260869</v>
      </c>
      <c r="Z261" s="6">
        <f>SUM(NonNurse[[#This Row],[Physical Therapist (PT) Hours]],NonNurse[[#This Row],[PT Assistant Hours]],NonNurse[[#This Row],[PT Aide Hours]])/NonNurse[[#This Row],[MDS Census]]</f>
        <v>0.17743887341380374</v>
      </c>
      <c r="AA261" s="6">
        <v>0</v>
      </c>
      <c r="AB261" s="6">
        <v>0</v>
      </c>
      <c r="AC261" s="6">
        <v>0</v>
      </c>
      <c r="AD261" s="6">
        <v>0</v>
      </c>
      <c r="AE261" s="6">
        <v>0</v>
      </c>
      <c r="AF261" s="6">
        <v>0</v>
      </c>
      <c r="AG261" s="6">
        <v>0</v>
      </c>
      <c r="AH261" s="1">
        <v>445456</v>
      </c>
      <c r="AI261">
        <v>4</v>
      </c>
    </row>
    <row r="262" spans="1:35" x14ac:dyDescent="0.25">
      <c r="A262" t="s">
        <v>352</v>
      </c>
      <c r="B262" t="s">
        <v>123</v>
      </c>
      <c r="C262" t="s">
        <v>472</v>
      </c>
      <c r="D262" t="s">
        <v>425</v>
      </c>
      <c r="E262" s="6">
        <v>84.989130434782609</v>
      </c>
      <c r="F262" s="6">
        <v>4.9565217391304346</v>
      </c>
      <c r="G262" s="6">
        <v>1.1304347826086956</v>
      </c>
      <c r="H262" s="6">
        <v>0</v>
      </c>
      <c r="I262" s="6">
        <v>2.0869565217391304</v>
      </c>
      <c r="J262" s="6">
        <v>0</v>
      </c>
      <c r="K262" s="6">
        <v>0</v>
      </c>
      <c r="L262" s="6">
        <v>5.4959782608695651</v>
      </c>
      <c r="M262" s="6">
        <v>4.9130434782608692</v>
      </c>
      <c r="N262" s="6">
        <v>9.8994565217391308</v>
      </c>
      <c r="O262" s="6">
        <f>SUM(NonNurse[[#This Row],[Qualified Social Work Staff Hours]],NonNurse[[#This Row],[Other Social Work Staff Hours]])/NonNurse[[#This Row],[MDS Census]]</f>
        <v>0.1742869932216396</v>
      </c>
      <c r="P262" s="6">
        <v>5.3478260869565215</v>
      </c>
      <c r="Q262" s="6">
        <v>10.429347826086957</v>
      </c>
      <c r="R262" s="6">
        <f>SUM(NonNurse[[#This Row],[Qualified Activities Professional Hours]],NonNurse[[#This Row],[Other Activities Professional Hours]])/NonNurse[[#This Row],[MDS Census]]</f>
        <v>0.1856375495587671</v>
      </c>
      <c r="S262" s="6">
        <v>3.0273913043478284</v>
      </c>
      <c r="T262" s="6">
        <v>8.0970652173913074</v>
      </c>
      <c r="U262" s="6">
        <v>0</v>
      </c>
      <c r="V262" s="6">
        <f>SUM(NonNurse[[#This Row],[Occupational Therapist Hours]],NonNurse[[#This Row],[OT Assistant Hours]],NonNurse[[#This Row],[OT Aide Hours]])/NonNurse[[#This Row],[MDS Census]]</f>
        <v>0.13089269727586655</v>
      </c>
      <c r="W262" s="6">
        <v>4.1782608695652153</v>
      </c>
      <c r="X262" s="6">
        <v>6.1184782608695638</v>
      </c>
      <c r="Y262" s="6">
        <v>0</v>
      </c>
      <c r="Z262" s="6">
        <f>SUM(NonNurse[[#This Row],[Physical Therapist (PT) Hours]],NonNurse[[#This Row],[PT Assistant Hours]],NonNurse[[#This Row],[PT Aide Hours]])/NonNurse[[#This Row],[MDS Census]]</f>
        <v>0.12115360020462972</v>
      </c>
      <c r="AA262" s="6">
        <v>0</v>
      </c>
      <c r="AB262" s="6">
        <v>0</v>
      </c>
      <c r="AC262" s="6">
        <v>0</v>
      </c>
      <c r="AD262" s="6">
        <v>0.50271739130434778</v>
      </c>
      <c r="AE262" s="6">
        <v>0</v>
      </c>
      <c r="AF262" s="6">
        <v>0</v>
      </c>
      <c r="AG262" s="6">
        <v>0</v>
      </c>
      <c r="AH262" s="1">
        <v>445270</v>
      </c>
      <c r="AI262">
        <v>4</v>
      </c>
    </row>
    <row r="263" spans="1:35" x14ac:dyDescent="0.25">
      <c r="A263" t="s">
        <v>352</v>
      </c>
      <c r="B263" t="s">
        <v>33</v>
      </c>
      <c r="C263" t="s">
        <v>548</v>
      </c>
      <c r="D263" t="s">
        <v>416</v>
      </c>
      <c r="E263" s="6">
        <v>50.673913043478258</v>
      </c>
      <c r="F263" s="6">
        <v>8.320652173913043</v>
      </c>
      <c r="G263" s="6">
        <v>0.16304347826086957</v>
      </c>
      <c r="H263" s="6">
        <v>1.0652173913043479</v>
      </c>
      <c r="I263" s="6">
        <v>4.4021739130434785</v>
      </c>
      <c r="J263" s="6">
        <v>0</v>
      </c>
      <c r="K263" s="6">
        <v>0</v>
      </c>
      <c r="L263" s="6">
        <v>0.34782608695652173</v>
      </c>
      <c r="M263" s="6">
        <v>0</v>
      </c>
      <c r="N263" s="6">
        <v>4.8179347826086953</v>
      </c>
      <c r="O263" s="6">
        <f>SUM(NonNurse[[#This Row],[Qualified Social Work Staff Hours]],NonNurse[[#This Row],[Other Social Work Staff Hours]])/NonNurse[[#This Row],[MDS Census]]</f>
        <v>9.5077220077220082E-2</v>
      </c>
      <c r="P263" s="6">
        <v>3.6847826086956523</v>
      </c>
      <c r="Q263" s="6">
        <v>0</v>
      </c>
      <c r="R263" s="6">
        <f>SUM(NonNurse[[#This Row],[Qualified Activities Professional Hours]],NonNurse[[#This Row],[Other Activities Professional Hours]])/NonNurse[[#This Row],[MDS Census]]</f>
        <v>7.2715572715572718E-2</v>
      </c>
      <c r="S263" s="6">
        <v>2.1168478260869565</v>
      </c>
      <c r="T263" s="6">
        <v>3.8804347826086958</v>
      </c>
      <c r="U263" s="6">
        <v>0</v>
      </c>
      <c r="V263" s="6">
        <f>SUM(NonNurse[[#This Row],[Occupational Therapist Hours]],NonNurse[[#This Row],[OT Assistant Hours]],NonNurse[[#This Row],[OT Aide Hours]])/NonNurse[[#This Row],[MDS Census]]</f>
        <v>0.11835049335049336</v>
      </c>
      <c r="W263" s="6">
        <v>1.9048913043478262</v>
      </c>
      <c r="X263" s="6">
        <v>4.0516304347826084</v>
      </c>
      <c r="Y263" s="6">
        <v>0</v>
      </c>
      <c r="Z263" s="6">
        <f>SUM(NonNurse[[#This Row],[Physical Therapist (PT) Hours]],NonNurse[[#This Row],[PT Assistant Hours]],NonNurse[[#This Row],[PT Aide Hours]])/NonNurse[[#This Row],[MDS Census]]</f>
        <v>0.11754611754611755</v>
      </c>
      <c r="AA263" s="6">
        <v>0</v>
      </c>
      <c r="AB263" s="6">
        <v>0</v>
      </c>
      <c r="AC263" s="6">
        <v>0</v>
      </c>
      <c r="AD263" s="6">
        <v>0</v>
      </c>
      <c r="AE263" s="6">
        <v>0</v>
      </c>
      <c r="AF263" s="6">
        <v>0</v>
      </c>
      <c r="AG263" s="6">
        <v>0</v>
      </c>
      <c r="AH263" s="1">
        <v>445115</v>
      </c>
      <c r="AI263">
        <v>4</v>
      </c>
    </row>
    <row r="264" spans="1:35" x14ac:dyDescent="0.25">
      <c r="A264" t="s">
        <v>352</v>
      </c>
      <c r="B264" t="s">
        <v>306</v>
      </c>
      <c r="C264" t="s">
        <v>470</v>
      </c>
      <c r="D264" t="s">
        <v>454</v>
      </c>
      <c r="E264" s="6">
        <v>41.228260869565219</v>
      </c>
      <c r="F264" s="6">
        <v>4.9130434782608692</v>
      </c>
      <c r="G264" s="6">
        <v>0.2608695652173913</v>
      </c>
      <c r="H264" s="6">
        <v>0.13043478260869565</v>
      </c>
      <c r="I264" s="6">
        <v>0</v>
      </c>
      <c r="J264" s="6">
        <v>0</v>
      </c>
      <c r="K264" s="6">
        <v>0</v>
      </c>
      <c r="L264" s="6">
        <v>0</v>
      </c>
      <c r="M264" s="6">
        <v>0</v>
      </c>
      <c r="N264" s="6">
        <v>4.4456521739130439</v>
      </c>
      <c r="O264" s="6">
        <f>SUM(NonNurse[[#This Row],[Qualified Social Work Staff Hours]],NonNurse[[#This Row],[Other Social Work Staff Hours]])/NonNurse[[#This Row],[MDS Census]]</f>
        <v>0.10783021355127868</v>
      </c>
      <c r="P264" s="6">
        <v>4.8152173913043477</v>
      </c>
      <c r="Q264" s="6">
        <v>0</v>
      </c>
      <c r="R264" s="6">
        <f>SUM(NonNurse[[#This Row],[Qualified Activities Professional Hours]],NonNurse[[#This Row],[Other Activities Professional Hours]])/NonNurse[[#This Row],[MDS Census]]</f>
        <v>0.1167940943843923</v>
      </c>
      <c r="S264" s="6">
        <v>0</v>
      </c>
      <c r="T264" s="6">
        <v>0</v>
      </c>
      <c r="U264" s="6">
        <v>0</v>
      </c>
      <c r="V264" s="6">
        <f>SUM(NonNurse[[#This Row],[Occupational Therapist Hours]],NonNurse[[#This Row],[OT Assistant Hours]],NonNurse[[#This Row],[OT Aide Hours]])/NonNurse[[#This Row],[MDS Census]]</f>
        <v>0</v>
      </c>
      <c r="W264" s="6">
        <v>0</v>
      </c>
      <c r="X264" s="6">
        <v>0</v>
      </c>
      <c r="Y264" s="6">
        <v>0</v>
      </c>
      <c r="Z264" s="6">
        <f>SUM(NonNurse[[#This Row],[Physical Therapist (PT) Hours]],NonNurse[[#This Row],[PT Assistant Hours]],NonNurse[[#This Row],[PT Aide Hours]])/NonNurse[[#This Row],[MDS Census]]</f>
        <v>0</v>
      </c>
      <c r="AA264" s="6">
        <v>0</v>
      </c>
      <c r="AB264" s="6">
        <v>0</v>
      </c>
      <c r="AC264" s="6">
        <v>0</v>
      </c>
      <c r="AD264" s="6">
        <v>0</v>
      </c>
      <c r="AE264" s="6">
        <v>0</v>
      </c>
      <c r="AF264" s="6">
        <v>0</v>
      </c>
      <c r="AG264" s="6">
        <v>0</v>
      </c>
      <c r="AH264" s="7">
        <v>4.3999999999999999E+133</v>
      </c>
      <c r="AI264">
        <v>4</v>
      </c>
    </row>
    <row r="265" spans="1:35" x14ac:dyDescent="0.25">
      <c r="A265" t="s">
        <v>352</v>
      </c>
      <c r="B265" t="s">
        <v>66</v>
      </c>
      <c r="C265" t="s">
        <v>468</v>
      </c>
      <c r="D265" t="s">
        <v>423</v>
      </c>
      <c r="E265" s="6">
        <v>100.73913043478261</v>
      </c>
      <c r="F265" s="6">
        <v>4.6086956521739131</v>
      </c>
      <c r="G265" s="6">
        <v>3.2608695652173912E-2</v>
      </c>
      <c r="H265" s="6">
        <v>0.90217391304347827</v>
      </c>
      <c r="I265" s="6">
        <v>6.4130434782608692</v>
      </c>
      <c r="J265" s="6">
        <v>0</v>
      </c>
      <c r="K265" s="6">
        <v>0</v>
      </c>
      <c r="L265" s="6">
        <v>9.3981521739130454</v>
      </c>
      <c r="M265" s="6">
        <v>35.616847826086953</v>
      </c>
      <c r="N265" s="6">
        <v>4.4320652173913047</v>
      </c>
      <c r="O265" s="6">
        <f>SUM(NonNurse[[#This Row],[Qualified Social Work Staff Hours]],NonNurse[[#This Row],[Other Social Work Staff Hours]])/NonNurse[[#This Row],[MDS Census]]</f>
        <v>0.39755071212775139</v>
      </c>
      <c r="P265" s="6">
        <v>4.2309782608695654</v>
      </c>
      <c r="Q265" s="6">
        <v>11.057065217391305</v>
      </c>
      <c r="R265" s="6">
        <f>SUM(NonNurse[[#This Row],[Qualified Activities Professional Hours]],NonNurse[[#This Row],[Other Activities Professional Hours]])/NonNurse[[#This Row],[MDS Census]]</f>
        <v>0.15175873974967632</v>
      </c>
      <c r="S265" s="6">
        <v>22.883152173913043</v>
      </c>
      <c r="T265" s="6">
        <v>24.199239130434783</v>
      </c>
      <c r="U265" s="6">
        <v>0</v>
      </c>
      <c r="V265" s="6">
        <f>SUM(NonNurse[[#This Row],[Occupational Therapist Hours]],NonNurse[[#This Row],[OT Assistant Hours]],NonNurse[[#This Row],[OT Aide Hours]])/NonNurse[[#This Row],[MDS Census]]</f>
        <v>0.46736944324557617</v>
      </c>
      <c r="W265" s="6">
        <v>17.864130434782609</v>
      </c>
      <c r="X265" s="6">
        <v>30.341739130434778</v>
      </c>
      <c r="Y265" s="6">
        <v>12.586956521739131</v>
      </c>
      <c r="Z265" s="6">
        <f>SUM(NonNurse[[#This Row],[Physical Therapist (PT) Hours]],NonNurse[[#This Row],[PT Assistant Hours]],NonNurse[[#This Row],[PT Aide Hours]])/NonNurse[[#This Row],[MDS Census]]</f>
        <v>0.60346784635304263</v>
      </c>
      <c r="AA265" s="6">
        <v>0</v>
      </c>
      <c r="AB265" s="6">
        <v>0</v>
      </c>
      <c r="AC265" s="6">
        <v>0</v>
      </c>
      <c r="AD265" s="6">
        <v>0</v>
      </c>
      <c r="AE265" s="6">
        <v>0.31521739130434784</v>
      </c>
      <c r="AF265" s="6">
        <v>0</v>
      </c>
      <c r="AG265" s="6">
        <v>0</v>
      </c>
      <c r="AH265" s="1">
        <v>445166</v>
      </c>
      <c r="AI265">
        <v>4</v>
      </c>
    </row>
    <row r="266" spans="1:35" x14ac:dyDescent="0.25">
      <c r="A266" t="s">
        <v>352</v>
      </c>
      <c r="B266" t="s">
        <v>273</v>
      </c>
      <c r="C266" t="s">
        <v>581</v>
      </c>
      <c r="D266" t="s">
        <v>447</v>
      </c>
      <c r="E266" s="6">
        <v>93.695652173913047</v>
      </c>
      <c r="F266" s="6">
        <v>5.7391304347826084</v>
      </c>
      <c r="G266" s="6">
        <v>0.60869565217391308</v>
      </c>
      <c r="H266" s="6">
        <v>0.2608695652173913</v>
      </c>
      <c r="I266" s="6">
        <v>1.0434782608695652</v>
      </c>
      <c r="J266" s="6">
        <v>0</v>
      </c>
      <c r="K266" s="6">
        <v>0</v>
      </c>
      <c r="L266" s="6">
        <v>0.66032608695652173</v>
      </c>
      <c r="M266" s="6">
        <v>5.7391304347826084</v>
      </c>
      <c r="N266" s="6">
        <v>0</v>
      </c>
      <c r="O266" s="6">
        <f>SUM(NonNurse[[#This Row],[Qualified Social Work Staff Hours]],NonNurse[[#This Row],[Other Social Work Staff Hours]])/NonNurse[[#This Row],[MDS Census]]</f>
        <v>6.1252900232018556E-2</v>
      </c>
      <c r="P266" s="6">
        <v>4.8342391304347823</v>
      </c>
      <c r="Q266" s="6">
        <v>0</v>
      </c>
      <c r="R266" s="6">
        <f>SUM(NonNurse[[#This Row],[Qualified Activities Professional Hours]],NonNurse[[#This Row],[Other Activities Professional Hours]])/NonNurse[[#This Row],[MDS Census]]</f>
        <v>5.1595127610208812E-2</v>
      </c>
      <c r="S266" s="6">
        <v>0.93206521739130432</v>
      </c>
      <c r="T266" s="6">
        <v>4.7038043478260869</v>
      </c>
      <c r="U266" s="6">
        <v>0</v>
      </c>
      <c r="V266" s="6">
        <f>SUM(NonNurse[[#This Row],[Occupational Therapist Hours]],NonNurse[[#This Row],[OT Assistant Hours]],NonNurse[[#This Row],[OT Aide Hours]])/NonNurse[[#This Row],[MDS Census]]</f>
        <v>6.0150812064965198E-2</v>
      </c>
      <c r="W266" s="6">
        <v>5.8940217391304346</v>
      </c>
      <c r="X266" s="6">
        <v>2.1820652173913042</v>
      </c>
      <c r="Y266" s="6">
        <v>0</v>
      </c>
      <c r="Z266" s="6">
        <f>SUM(NonNurse[[#This Row],[Physical Therapist (PT) Hours]],NonNurse[[#This Row],[PT Assistant Hours]],NonNurse[[#This Row],[PT Aide Hours]])/NonNurse[[#This Row],[MDS Census]]</f>
        <v>8.6194895591647322E-2</v>
      </c>
      <c r="AA266" s="6">
        <v>0</v>
      </c>
      <c r="AB266" s="6">
        <v>0</v>
      </c>
      <c r="AC266" s="6">
        <v>0</v>
      </c>
      <c r="AD266" s="6">
        <v>0</v>
      </c>
      <c r="AE266" s="6">
        <v>2.0543478260869565</v>
      </c>
      <c r="AF266" s="6">
        <v>0</v>
      </c>
      <c r="AG266" s="6">
        <v>0</v>
      </c>
      <c r="AH266" s="1">
        <v>445497</v>
      </c>
      <c r="AI266">
        <v>4</v>
      </c>
    </row>
    <row r="267" spans="1:35" x14ac:dyDescent="0.25">
      <c r="A267" t="s">
        <v>352</v>
      </c>
      <c r="B267" t="s">
        <v>65</v>
      </c>
      <c r="C267" t="s">
        <v>527</v>
      </c>
      <c r="D267" t="s">
        <v>374</v>
      </c>
      <c r="E267" s="6">
        <v>133.96739130434781</v>
      </c>
      <c r="F267" s="6">
        <v>5.7391304347826084</v>
      </c>
      <c r="G267" s="6">
        <v>0.73369565217391308</v>
      </c>
      <c r="H267" s="6">
        <v>0.26217391304347826</v>
      </c>
      <c r="I267" s="6">
        <v>3.152173913043478</v>
      </c>
      <c r="J267" s="6">
        <v>0</v>
      </c>
      <c r="K267" s="6">
        <v>4.5217391304347823</v>
      </c>
      <c r="L267" s="6">
        <v>6.0489130434782608</v>
      </c>
      <c r="M267" s="6">
        <v>8.5353260869565215</v>
      </c>
      <c r="N267" s="6">
        <v>0</v>
      </c>
      <c r="O267" s="6">
        <f>SUM(NonNurse[[#This Row],[Qualified Social Work Staff Hours]],NonNurse[[#This Row],[Other Social Work Staff Hours]])/NonNurse[[#This Row],[MDS Census]]</f>
        <v>6.3711967545638945E-2</v>
      </c>
      <c r="P267" s="6">
        <v>5.7391304347826084</v>
      </c>
      <c r="Q267" s="6">
        <v>5.1548913043478262</v>
      </c>
      <c r="R267" s="6">
        <f>SUM(NonNurse[[#This Row],[Qualified Activities Professional Hours]],NonNurse[[#This Row],[Other Activities Professional Hours]])/NonNurse[[#This Row],[MDS Census]]</f>
        <v>8.1318458417849904E-2</v>
      </c>
      <c r="S267" s="6">
        <v>12.510869565217391</v>
      </c>
      <c r="T267" s="6">
        <v>0.32065217391304346</v>
      </c>
      <c r="U267" s="6">
        <v>0</v>
      </c>
      <c r="V267" s="6">
        <f>SUM(NonNurse[[#This Row],[Occupational Therapist Hours]],NonNurse[[#This Row],[OT Assistant Hours]],NonNurse[[#This Row],[OT Aide Hours]])/NonNurse[[#This Row],[MDS Census]]</f>
        <v>9.5780933062880325E-2</v>
      </c>
      <c r="W267" s="6">
        <v>4.8478260869565215</v>
      </c>
      <c r="X267" s="6">
        <v>6.8043478260869561</v>
      </c>
      <c r="Y267" s="6">
        <v>0</v>
      </c>
      <c r="Z267" s="6">
        <f>SUM(NonNurse[[#This Row],[Physical Therapist (PT) Hours]],NonNurse[[#This Row],[PT Assistant Hours]],NonNurse[[#This Row],[PT Aide Hours]])/NonNurse[[#This Row],[MDS Census]]</f>
        <v>8.6977687626774838E-2</v>
      </c>
      <c r="AA267" s="6">
        <v>0</v>
      </c>
      <c r="AB267" s="6">
        <v>0</v>
      </c>
      <c r="AC267" s="6">
        <v>0</v>
      </c>
      <c r="AD267" s="6">
        <v>0</v>
      </c>
      <c r="AE267" s="6">
        <v>23.597826086956523</v>
      </c>
      <c r="AF267" s="6">
        <v>0</v>
      </c>
      <c r="AG267" s="6">
        <v>0</v>
      </c>
      <c r="AH267" s="1">
        <v>445165</v>
      </c>
      <c r="AI267">
        <v>4</v>
      </c>
    </row>
    <row r="268" spans="1:35" x14ac:dyDescent="0.25">
      <c r="A268" t="s">
        <v>352</v>
      </c>
      <c r="B268" t="s">
        <v>92</v>
      </c>
      <c r="C268" t="s">
        <v>506</v>
      </c>
      <c r="D268" t="s">
        <v>374</v>
      </c>
      <c r="E268" s="6">
        <v>82.467391304347828</v>
      </c>
      <c r="F268" s="6">
        <v>5.0434782608695654</v>
      </c>
      <c r="G268" s="6">
        <v>0.52173913043478259</v>
      </c>
      <c r="H268" s="6">
        <v>0.40217391304347827</v>
      </c>
      <c r="I268" s="6">
        <v>2.25</v>
      </c>
      <c r="J268" s="6">
        <v>0</v>
      </c>
      <c r="K268" s="6">
        <v>0</v>
      </c>
      <c r="L268" s="6">
        <v>3.5369565217391301</v>
      </c>
      <c r="M268" s="6">
        <v>10.608695652173912</v>
      </c>
      <c r="N268" s="6">
        <v>0</v>
      </c>
      <c r="O268" s="6">
        <f>SUM(NonNurse[[#This Row],[Qualified Social Work Staff Hours]],NonNurse[[#This Row],[Other Social Work Staff Hours]])/NonNurse[[#This Row],[MDS Census]]</f>
        <v>0.12864109661262685</v>
      </c>
      <c r="P268" s="6">
        <v>4.9565217391304346</v>
      </c>
      <c r="Q268" s="6">
        <v>12.565543478260867</v>
      </c>
      <c r="R268" s="6">
        <f>SUM(NonNurse[[#This Row],[Qualified Activities Professional Hours]],NonNurse[[#This Row],[Other Activities Professional Hours]])/NonNurse[[#This Row],[MDS Census]]</f>
        <v>0.21247265058652953</v>
      </c>
      <c r="S268" s="6">
        <v>7.9510869565217392</v>
      </c>
      <c r="T268" s="6">
        <v>4.7608695652173916</v>
      </c>
      <c r="U268" s="6">
        <v>0</v>
      </c>
      <c r="V268" s="6">
        <f>SUM(NonNurse[[#This Row],[Occupational Therapist Hours]],NonNurse[[#This Row],[OT Assistant Hours]],NonNurse[[#This Row],[OT Aide Hours]])/NonNurse[[#This Row],[MDS Census]]</f>
        <v>0.15414524845129826</v>
      </c>
      <c r="W268" s="6">
        <v>1.1902173913043479</v>
      </c>
      <c r="X268" s="6">
        <v>8.5293478260869566</v>
      </c>
      <c r="Y268" s="6">
        <v>0</v>
      </c>
      <c r="Z268" s="6">
        <f>SUM(NonNurse[[#This Row],[Physical Therapist (PT) Hours]],NonNurse[[#This Row],[PT Assistant Hours]],NonNurse[[#This Row],[PT Aide Hours]])/NonNurse[[#This Row],[MDS Census]]</f>
        <v>0.11785949650718333</v>
      </c>
      <c r="AA268" s="6">
        <v>0</v>
      </c>
      <c r="AB268" s="6">
        <v>0</v>
      </c>
      <c r="AC268" s="6">
        <v>0</v>
      </c>
      <c r="AD268" s="6">
        <v>0</v>
      </c>
      <c r="AE268" s="6">
        <v>0</v>
      </c>
      <c r="AF268" s="6">
        <v>0</v>
      </c>
      <c r="AG268" s="6">
        <v>6.5217391304347824E-2</v>
      </c>
      <c r="AH268" s="1">
        <v>445221</v>
      </c>
      <c r="AI268">
        <v>4</v>
      </c>
    </row>
    <row r="269" spans="1:35" x14ac:dyDescent="0.25">
      <c r="A269" t="s">
        <v>352</v>
      </c>
      <c r="B269" t="s">
        <v>272</v>
      </c>
      <c r="C269" t="s">
        <v>468</v>
      </c>
      <c r="D269" t="s">
        <v>423</v>
      </c>
      <c r="E269" s="6">
        <v>87.021739130434781</v>
      </c>
      <c r="F269" s="6">
        <v>15</v>
      </c>
      <c r="G269" s="6">
        <v>0.30434782608695654</v>
      </c>
      <c r="H269" s="6">
        <v>0.54347826086956519</v>
      </c>
      <c r="I269" s="6">
        <v>4.7391304347826084</v>
      </c>
      <c r="J269" s="6">
        <v>0</v>
      </c>
      <c r="K269" s="6">
        <v>0</v>
      </c>
      <c r="L269" s="6">
        <v>1.503586956521739</v>
      </c>
      <c r="M269" s="6">
        <v>16.089673913043477</v>
      </c>
      <c r="N269" s="6">
        <v>0</v>
      </c>
      <c r="O269" s="6">
        <f>SUM(NonNurse[[#This Row],[Qualified Social Work Staff Hours]],NonNurse[[#This Row],[Other Social Work Staff Hours]])/NonNurse[[#This Row],[MDS Census]]</f>
        <v>0.18489258056457655</v>
      </c>
      <c r="P269" s="6">
        <v>8.1304347826086953</v>
      </c>
      <c r="Q269" s="6">
        <v>13.546195652173912</v>
      </c>
      <c r="R269" s="6">
        <f>SUM(NonNurse[[#This Row],[Qualified Activities Professional Hours]],NonNurse[[#This Row],[Other Activities Professional Hours]])/NonNurse[[#This Row],[MDS Census]]</f>
        <v>0.24909442917811642</v>
      </c>
      <c r="S269" s="6">
        <v>5.9239130434782608</v>
      </c>
      <c r="T269" s="6">
        <v>6.1820652173913047</v>
      </c>
      <c r="U269" s="6">
        <v>5.0978260869565215</v>
      </c>
      <c r="V269" s="6">
        <f>SUM(NonNurse[[#This Row],[Occupational Therapist Hours]],NonNurse[[#This Row],[OT Assistant Hours]],NonNurse[[#This Row],[OT Aide Hours]])/NonNurse[[#This Row],[MDS Census]]</f>
        <v>0.19769547839120657</v>
      </c>
      <c r="W269" s="6">
        <v>4.3586956521739131</v>
      </c>
      <c r="X269" s="6">
        <v>6.8423913043478262</v>
      </c>
      <c r="Y269" s="6">
        <v>7.6086956521739135E-2</v>
      </c>
      <c r="Z269" s="6">
        <f>SUM(NonNurse[[#This Row],[Physical Therapist (PT) Hours]],NonNurse[[#This Row],[PT Assistant Hours]],NonNurse[[#This Row],[PT Aide Hours]])/NonNurse[[#This Row],[MDS Census]]</f>
        <v>0.12959030726954782</v>
      </c>
      <c r="AA269" s="6">
        <v>0</v>
      </c>
      <c r="AB269" s="6">
        <v>0</v>
      </c>
      <c r="AC269" s="6">
        <v>0</v>
      </c>
      <c r="AD269" s="6">
        <v>0</v>
      </c>
      <c r="AE269" s="6">
        <v>0</v>
      </c>
      <c r="AF269" s="6">
        <v>0</v>
      </c>
      <c r="AG269" s="6">
        <v>0</v>
      </c>
      <c r="AH269" s="1">
        <v>445496</v>
      </c>
      <c r="AI269">
        <v>4</v>
      </c>
    </row>
    <row r="270" spans="1:35" x14ac:dyDescent="0.25">
      <c r="A270" t="s">
        <v>352</v>
      </c>
      <c r="B270" t="s">
        <v>160</v>
      </c>
      <c r="C270" t="s">
        <v>580</v>
      </c>
      <c r="D270" t="s">
        <v>370</v>
      </c>
      <c r="E270" s="6">
        <v>53.358695652173914</v>
      </c>
      <c r="F270" s="6">
        <v>5.3043478260869561</v>
      </c>
      <c r="G270" s="6">
        <v>0</v>
      </c>
      <c r="H270" s="6">
        <v>0</v>
      </c>
      <c r="I270" s="6">
        <v>0</v>
      </c>
      <c r="J270" s="6">
        <v>0</v>
      </c>
      <c r="K270" s="6">
        <v>0</v>
      </c>
      <c r="L270" s="6">
        <v>3.5869565217391305E-2</v>
      </c>
      <c r="M270" s="6">
        <v>4.6142391304347834</v>
      </c>
      <c r="N270" s="6">
        <v>0</v>
      </c>
      <c r="O270" s="6">
        <f>SUM(NonNurse[[#This Row],[Qualified Social Work Staff Hours]],NonNurse[[#This Row],[Other Social Work Staff Hours]])/NonNurse[[#This Row],[MDS Census]]</f>
        <v>8.6475860664086385E-2</v>
      </c>
      <c r="P270" s="6">
        <v>5.0541304347826088</v>
      </c>
      <c r="Q270" s="6">
        <v>0.6163043478260869</v>
      </c>
      <c r="R270" s="6">
        <f>SUM(NonNurse[[#This Row],[Qualified Activities Professional Hours]],NonNurse[[#This Row],[Other Activities Professional Hours]])/NonNurse[[#This Row],[MDS Census]]</f>
        <v>0.10627011611326136</v>
      </c>
      <c r="S270" s="6">
        <v>0.61663043478260871</v>
      </c>
      <c r="T270" s="6">
        <v>5.2211956521739129</v>
      </c>
      <c r="U270" s="6">
        <v>0</v>
      </c>
      <c r="V270" s="6">
        <f>SUM(NonNurse[[#This Row],[Occupational Therapist Hours]],NonNurse[[#This Row],[OT Assistant Hours]],NonNurse[[#This Row],[OT Aide Hours]])/NonNurse[[#This Row],[MDS Census]]</f>
        <v>0.10940721124465268</v>
      </c>
      <c r="W270" s="6">
        <v>1.2151086956521739</v>
      </c>
      <c r="X270" s="6">
        <v>2.6138043478260866</v>
      </c>
      <c r="Y270" s="6">
        <v>0</v>
      </c>
      <c r="Z270" s="6">
        <f>SUM(NonNurse[[#This Row],[Physical Therapist (PT) Hours]],NonNurse[[#This Row],[PT Assistant Hours]],NonNurse[[#This Row],[PT Aide Hours]])/NonNurse[[#This Row],[MDS Census]]</f>
        <v>7.1757995518435522E-2</v>
      </c>
      <c r="AA270" s="6">
        <v>0</v>
      </c>
      <c r="AB270" s="6">
        <v>0</v>
      </c>
      <c r="AC270" s="6">
        <v>0</v>
      </c>
      <c r="AD270" s="6">
        <v>0</v>
      </c>
      <c r="AE270" s="6">
        <v>0</v>
      </c>
      <c r="AF270" s="6">
        <v>0</v>
      </c>
      <c r="AG270" s="6">
        <v>0</v>
      </c>
      <c r="AH270" s="1">
        <v>445329</v>
      </c>
      <c r="AI270">
        <v>4</v>
      </c>
    </row>
    <row r="271" spans="1:35" x14ac:dyDescent="0.25">
      <c r="A271" t="s">
        <v>352</v>
      </c>
      <c r="B271" t="s">
        <v>301</v>
      </c>
      <c r="C271" t="s">
        <v>485</v>
      </c>
      <c r="D271" t="s">
        <v>431</v>
      </c>
      <c r="E271" s="6">
        <v>39.043478260869563</v>
      </c>
      <c r="F271" s="6">
        <v>4.7826086956521738</v>
      </c>
      <c r="G271" s="6">
        <v>0.18478260869565216</v>
      </c>
      <c r="H271" s="6">
        <v>0</v>
      </c>
      <c r="I271" s="6">
        <v>0</v>
      </c>
      <c r="J271" s="6">
        <v>0</v>
      </c>
      <c r="K271" s="6">
        <v>0</v>
      </c>
      <c r="L271" s="6">
        <v>0</v>
      </c>
      <c r="M271" s="6">
        <v>4.5978260869565215</v>
      </c>
      <c r="N271" s="6">
        <v>0</v>
      </c>
      <c r="O271" s="6">
        <f>SUM(NonNurse[[#This Row],[Qualified Social Work Staff Hours]],NonNurse[[#This Row],[Other Social Work Staff Hours]])/NonNurse[[#This Row],[MDS Census]]</f>
        <v>0.11776169265033408</v>
      </c>
      <c r="P271" s="6">
        <v>6.1331521739130439</v>
      </c>
      <c r="Q271" s="6">
        <v>1.8695652173913044</v>
      </c>
      <c r="R271" s="6">
        <f>SUM(NonNurse[[#This Row],[Qualified Activities Professional Hours]],NonNurse[[#This Row],[Other Activities Professional Hours]])/NonNurse[[#This Row],[MDS Census]]</f>
        <v>0.20496937639198221</v>
      </c>
      <c r="S271" s="6">
        <v>0</v>
      </c>
      <c r="T271" s="6">
        <v>0</v>
      </c>
      <c r="U271" s="6">
        <v>0</v>
      </c>
      <c r="V271" s="6">
        <f>SUM(NonNurse[[#This Row],[Occupational Therapist Hours]],NonNurse[[#This Row],[OT Assistant Hours]],NonNurse[[#This Row],[OT Aide Hours]])/NonNurse[[#This Row],[MDS Census]]</f>
        <v>0</v>
      </c>
      <c r="W271" s="6">
        <v>0</v>
      </c>
      <c r="X271" s="6">
        <v>0</v>
      </c>
      <c r="Y271" s="6">
        <v>0</v>
      </c>
      <c r="Z271" s="6">
        <f>SUM(NonNurse[[#This Row],[Physical Therapist (PT) Hours]],NonNurse[[#This Row],[PT Assistant Hours]],NonNurse[[#This Row],[PT Aide Hours]])/NonNurse[[#This Row],[MDS Census]]</f>
        <v>0</v>
      </c>
      <c r="AA271" s="6">
        <v>0</v>
      </c>
      <c r="AB271" s="6">
        <v>0</v>
      </c>
      <c r="AC271" s="6">
        <v>0</v>
      </c>
      <c r="AD271" s="6">
        <v>0</v>
      </c>
      <c r="AE271" s="6">
        <v>0</v>
      </c>
      <c r="AF271" s="6">
        <v>0</v>
      </c>
      <c r="AG271" s="6">
        <v>0</v>
      </c>
      <c r="AH271" s="1">
        <v>445531</v>
      </c>
      <c r="AI271">
        <v>4</v>
      </c>
    </row>
    <row r="272" spans="1:35" x14ac:dyDescent="0.25">
      <c r="A272" t="s">
        <v>352</v>
      </c>
      <c r="B272" t="s">
        <v>258</v>
      </c>
      <c r="C272" t="s">
        <v>535</v>
      </c>
      <c r="D272" t="s">
        <v>374</v>
      </c>
      <c r="E272" s="6">
        <v>41.858695652173914</v>
      </c>
      <c r="F272" s="6">
        <v>5.4221739130434781</v>
      </c>
      <c r="G272" s="6">
        <v>0.16304347826086957</v>
      </c>
      <c r="H272" s="6">
        <v>0.23369565217391305</v>
      </c>
      <c r="I272" s="6">
        <v>2.1195652173913042</v>
      </c>
      <c r="J272" s="6">
        <v>0</v>
      </c>
      <c r="K272" s="6">
        <v>0</v>
      </c>
      <c r="L272" s="6">
        <v>3.9458695652173903</v>
      </c>
      <c r="M272" s="6">
        <v>5.1441304347826087</v>
      </c>
      <c r="N272" s="6">
        <v>0</v>
      </c>
      <c r="O272" s="6">
        <f>SUM(NonNurse[[#This Row],[Qualified Social Work Staff Hours]],NonNurse[[#This Row],[Other Social Work Staff Hours]])/NonNurse[[#This Row],[MDS Census]]</f>
        <v>0.12289275512853803</v>
      </c>
      <c r="P272" s="6">
        <v>0</v>
      </c>
      <c r="Q272" s="6">
        <v>0</v>
      </c>
      <c r="R272" s="6">
        <f>SUM(NonNurse[[#This Row],[Qualified Activities Professional Hours]],NonNurse[[#This Row],[Other Activities Professional Hours]])/NonNurse[[#This Row],[MDS Census]]</f>
        <v>0</v>
      </c>
      <c r="S272" s="6">
        <v>4.8198913043478244</v>
      </c>
      <c r="T272" s="6">
        <v>8.5779347826086969</v>
      </c>
      <c r="U272" s="6">
        <v>0</v>
      </c>
      <c r="V272" s="6">
        <f>SUM(NonNurse[[#This Row],[Occupational Therapist Hours]],NonNurse[[#This Row],[OT Assistant Hours]],NonNurse[[#This Row],[OT Aide Hours]])/NonNurse[[#This Row],[MDS Census]]</f>
        <v>0.32007270838743179</v>
      </c>
      <c r="W272" s="6">
        <v>7.4263043478260871</v>
      </c>
      <c r="X272" s="6">
        <v>11.661521739130434</v>
      </c>
      <c r="Y272" s="6">
        <v>0</v>
      </c>
      <c r="Z272" s="6">
        <f>SUM(NonNurse[[#This Row],[Physical Therapist (PT) Hours]],NonNurse[[#This Row],[PT Assistant Hours]],NonNurse[[#This Row],[PT Aide Hours]])/NonNurse[[#This Row],[MDS Census]]</f>
        <v>0.45600623214749414</v>
      </c>
      <c r="AA272" s="6">
        <v>0</v>
      </c>
      <c r="AB272" s="6">
        <v>0</v>
      </c>
      <c r="AC272" s="6">
        <v>0</v>
      </c>
      <c r="AD272" s="6">
        <v>0</v>
      </c>
      <c r="AE272" s="6">
        <v>0</v>
      </c>
      <c r="AF272" s="6">
        <v>0</v>
      </c>
      <c r="AG272" s="6">
        <v>0</v>
      </c>
      <c r="AH272" s="1">
        <v>445482</v>
      </c>
      <c r="AI272">
        <v>4</v>
      </c>
    </row>
    <row r="273" spans="1:35" x14ac:dyDescent="0.25">
      <c r="A273" t="s">
        <v>352</v>
      </c>
      <c r="B273" t="s">
        <v>153</v>
      </c>
      <c r="C273" t="s">
        <v>577</v>
      </c>
      <c r="D273" t="s">
        <v>446</v>
      </c>
      <c r="E273" s="6">
        <v>67.945652173913047</v>
      </c>
      <c r="F273" s="6">
        <v>4.1739130434782608</v>
      </c>
      <c r="G273" s="6">
        <v>0</v>
      </c>
      <c r="H273" s="6">
        <v>0</v>
      </c>
      <c r="I273" s="6">
        <v>0</v>
      </c>
      <c r="J273" s="6">
        <v>0</v>
      </c>
      <c r="K273" s="6">
        <v>0</v>
      </c>
      <c r="L273" s="6">
        <v>1.8440217391304339</v>
      </c>
      <c r="M273" s="6">
        <v>4.9048913043478262</v>
      </c>
      <c r="N273" s="6">
        <v>0</v>
      </c>
      <c r="O273" s="6">
        <f>SUM(NonNurse[[#This Row],[Qualified Social Work Staff Hours]],NonNurse[[#This Row],[Other Social Work Staff Hours]])/NonNurse[[#This Row],[MDS Census]]</f>
        <v>7.2188449848024319E-2</v>
      </c>
      <c r="P273" s="6">
        <v>5.3885869565217392</v>
      </c>
      <c r="Q273" s="6">
        <v>6.0054347826086953</v>
      </c>
      <c r="R273" s="6">
        <f>SUM(NonNurse[[#This Row],[Qualified Activities Professional Hours]],NonNurse[[#This Row],[Other Activities Professional Hours]])/NonNurse[[#This Row],[MDS Census]]</f>
        <v>0.1676931690929451</v>
      </c>
      <c r="S273" s="6">
        <v>2.2206521739130438</v>
      </c>
      <c r="T273" s="6">
        <v>4.7820652173913034</v>
      </c>
      <c r="U273" s="6">
        <v>0</v>
      </c>
      <c r="V273" s="6">
        <f>SUM(NonNurse[[#This Row],[Occupational Therapist Hours]],NonNurse[[#This Row],[OT Assistant Hours]],NonNurse[[#This Row],[OT Aide Hours]])/NonNurse[[#This Row],[MDS Census]]</f>
        <v>0.10306350983842584</v>
      </c>
      <c r="W273" s="6">
        <v>3.3938043478260864</v>
      </c>
      <c r="X273" s="6">
        <v>3.3169565217391312</v>
      </c>
      <c r="Y273" s="6">
        <v>0.45652173913043476</v>
      </c>
      <c r="Z273" s="6">
        <f>SUM(NonNurse[[#This Row],[Physical Therapist (PT) Hours]],NonNurse[[#This Row],[PT Assistant Hours]],NonNurse[[#This Row],[PT Aide Hours]])/NonNurse[[#This Row],[MDS Census]]</f>
        <v>0.10548552231642937</v>
      </c>
      <c r="AA273" s="6">
        <v>0</v>
      </c>
      <c r="AB273" s="6">
        <v>0</v>
      </c>
      <c r="AC273" s="6">
        <v>0</v>
      </c>
      <c r="AD273" s="6">
        <v>0</v>
      </c>
      <c r="AE273" s="6">
        <v>0</v>
      </c>
      <c r="AF273" s="6">
        <v>0</v>
      </c>
      <c r="AG273" s="6">
        <v>0</v>
      </c>
      <c r="AH273" s="1">
        <v>445318</v>
      </c>
      <c r="AI273">
        <v>4</v>
      </c>
    </row>
    <row r="274" spans="1:35" x14ac:dyDescent="0.25">
      <c r="A274" t="s">
        <v>352</v>
      </c>
      <c r="B274" t="s">
        <v>47</v>
      </c>
      <c r="C274" t="s">
        <v>471</v>
      </c>
      <c r="D274" t="s">
        <v>415</v>
      </c>
      <c r="E274" s="6">
        <v>89.315217391304344</v>
      </c>
      <c r="F274" s="6">
        <v>5.4782608695652177</v>
      </c>
      <c r="G274" s="6">
        <v>0</v>
      </c>
      <c r="H274" s="6">
        <v>0</v>
      </c>
      <c r="I274" s="6">
        <v>0</v>
      </c>
      <c r="J274" s="6">
        <v>0</v>
      </c>
      <c r="K274" s="6">
        <v>0</v>
      </c>
      <c r="L274" s="6">
        <v>3.2518478260869559</v>
      </c>
      <c r="M274" s="6">
        <v>1.7608695652173914</v>
      </c>
      <c r="N274" s="6">
        <v>0</v>
      </c>
      <c r="O274" s="6">
        <f>SUM(NonNurse[[#This Row],[Qualified Social Work Staff Hours]],NonNurse[[#This Row],[Other Social Work Staff Hours]])/NonNurse[[#This Row],[MDS Census]]</f>
        <v>1.9715224534501644E-2</v>
      </c>
      <c r="P274" s="6">
        <v>3.0543478260869565</v>
      </c>
      <c r="Q274" s="6">
        <v>10.589673913043478</v>
      </c>
      <c r="R274" s="6">
        <f>SUM(NonNurse[[#This Row],[Qualified Activities Professional Hours]],NonNurse[[#This Row],[Other Activities Professional Hours]])/NonNurse[[#This Row],[MDS Census]]</f>
        <v>0.15276256541316785</v>
      </c>
      <c r="S274" s="6">
        <v>4.2622826086956511</v>
      </c>
      <c r="T274" s="6">
        <v>4.877173913043479</v>
      </c>
      <c r="U274" s="6">
        <v>0</v>
      </c>
      <c r="V274" s="6">
        <f>SUM(NonNurse[[#This Row],[Occupational Therapist Hours]],NonNurse[[#This Row],[OT Assistant Hours]],NonNurse[[#This Row],[OT Aide Hours]])/NonNurse[[#This Row],[MDS Census]]</f>
        <v>0.10232810027990752</v>
      </c>
      <c r="W274" s="6">
        <v>5.1855434782608691</v>
      </c>
      <c r="X274" s="6">
        <v>13.372282608695658</v>
      </c>
      <c r="Y274" s="6">
        <v>0.72826086956521741</v>
      </c>
      <c r="Z274" s="6">
        <f>SUM(NonNurse[[#This Row],[Physical Therapist (PT) Hours]],NonNurse[[#This Row],[PT Assistant Hours]],NonNurse[[#This Row],[PT Aide Hours]])/NonNurse[[#This Row],[MDS Census]]</f>
        <v>0.21593282219788254</v>
      </c>
      <c r="AA274" s="6">
        <v>0</v>
      </c>
      <c r="AB274" s="6">
        <v>0</v>
      </c>
      <c r="AC274" s="6">
        <v>0</v>
      </c>
      <c r="AD274" s="6">
        <v>0</v>
      </c>
      <c r="AE274" s="6">
        <v>0</v>
      </c>
      <c r="AF274" s="6">
        <v>0</v>
      </c>
      <c r="AG274" s="6">
        <v>0</v>
      </c>
      <c r="AH274" s="1">
        <v>445135</v>
      </c>
      <c r="AI274">
        <v>4</v>
      </c>
    </row>
    <row r="275" spans="1:35" x14ac:dyDescent="0.25">
      <c r="A275" t="s">
        <v>352</v>
      </c>
      <c r="B275" t="s">
        <v>38</v>
      </c>
      <c r="C275" t="s">
        <v>526</v>
      </c>
      <c r="D275" t="s">
        <v>414</v>
      </c>
      <c r="E275" s="6">
        <v>72.576086956521735</v>
      </c>
      <c r="F275" s="6">
        <v>4.9565217391304346</v>
      </c>
      <c r="G275" s="6">
        <v>1.701086956521739</v>
      </c>
      <c r="H275" s="6">
        <v>0</v>
      </c>
      <c r="I275" s="6">
        <v>0.56521739130434778</v>
      </c>
      <c r="J275" s="6">
        <v>0</v>
      </c>
      <c r="K275" s="6">
        <v>1.2173913043478262</v>
      </c>
      <c r="L275" s="6">
        <v>2.6120652173913057</v>
      </c>
      <c r="M275" s="6">
        <v>4.9293478260869561</v>
      </c>
      <c r="N275" s="6">
        <v>0</v>
      </c>
      <c r="O275" s="6">
        <f>SUM(NonNurse[[#This Row],[Qualified Social Work Staff Hours]],NonNurse[[#This Row],[Other Social Work Staff Hours]])/NonNurse[[#This Row],[MDS Census]]</f>
        <v>6.7919724427137937E-2</v>
      </c>
      <c r="P275" s="6">
        <v>5.4211956521739131</v>
      </c>
      <c r="Q275" s="6">
        <v>10.491847826086957</v>
      </c>
      <c r="R275" s="6">
        <f>SUM(NonNurse[[#This Row],[Qualified Activities Professional Hours]],NonNurse[[#This Row],[Other Activities Professional Hours]])/NonNurse[[#This Row],[MDS Census]]</f>
        <v>0.21926014677250266</v>
      </c>
      <c r="S275" s="6">
        <v>3.9759782608695646</v>
      </c>
      <c r="T275" s="6">
        <v>2.9719565217391302</v>
      </c>
      <c r="U275" s="6">
        <v>0</v>
      </c>
      <c r="V275" s="6">
        <f>SUM(NonNurse[[#This Row],[Occupational Therapist Hours]],NonNurse[[#This Row],[OT Assistant Hours]],NonNurse[[#This Row],[OT Aide Hours]])/NonNurse[[#This Row],[MDS Census]]</f>
        <v>9.5733113673805589E-2</v>
      </c>
      <c r="W275" s="6">
        <v>4.2916304347826078</v>
      </c>
      <c r="X275" s="6">
        <v>4.1933695652173908</v>
      </c>
      <c r="Y275" s="6">
        <v>0</v>
      </c>
      <c r="Z275" s="6">
        <f>SUM(NonNurse[[#This Row],[Physical Therapist (PT) Hours]],NonNurse[[#This Row],[PT Assistant Hours]],NonNurse[[#This Row],[PT Aide Hours]])/NonNurse[[#This Row],[MDS Census]]</f>
        <v>0.11691178673056762</v>
      </c>
      <c r="AA275" s="6">
        <v>0</v>
      </c>
      <c r="AB275" s="6">
        <v>0</v>
      </c>
      <c r="AC275" s="6">
        <v>0</v>
      </c>
      <c r="AD275" s="6">
        <v>0</v>
      </c>
      <c r="AE275" s="6">
        <v>0</v>
      </c>
      <c r="AF275" s="6">
        <v>0</v>
      </c>
      <c r="AG275" s="6">
        <v>0</v>
      </c>
      <c r="AH275" s="1">
        <v>445124</v>
      </c>
      <c r="AI275">
        <v>4</v>
      </c>
    </row>
    <row r="276" spans="1:35" x14ac:dyDescent="0.25">
      <c r="A276" t="s">
        <v>352</v>
      </c>
      <c r="B276" t="s">
        <v>263</v>
      </c>
      <c r="C276" t="s">
        <v>532</v>
      </c>
      <c r="D276" t="s">
        <v>371</v>
      </c>
      <c r="E276" s="6">
        <v>66.195652173913047</v>
      </c>
      <c r="F276" s="6">
        <v>4</v>
      </c>
      <c r="G276" s="6">
        <v>0</v>
      </c>
      <c r="H276" s="6">
        <v>0</v>
      </c>
      <c r="I276" s="6">
        <v>0</v>
      </c>
      <c r="J276" s="6">
        <v>0</v>
      </c>
      <c r="K276" s="6">
        <v>0</v>
      </c>
      <c r="L276" s="6">
        <v>1.4831521739130431</v>
      </c>
      <c r="M276" s="6">
        <v>5.0733695652173916</v>
      </c>
      <c r="N276" s="6">
        <v>0</v>
      </c>
      <c r="O276" s="6">
        <f>SUM(NonNurse[[#This Row],[Qualified Social Work Staff Hours]],NonNurse[[#This Row],[Other Social Work Staff Hours]])/NonNurse[[#This Row],[MDS Census]]</f>
        <v>7.6642036124794741E-2</v>
      </c>
      <c r="P276" s="6">
        <v>6.0054347826086953</v>
      </c>
      <c r="Q276" s="6">
        <v>2.8152173913043477</v>
      </c>
      <c r="R276" s="6">
        <f>SUM(NonNurse[[#This Row],[Qualified Activities Professional Hours]],NonNurse[[#This Row],[Other Activities Professional Hours]])/NonNurse[[#This Row],[MDS Census]]</f>
        <v>0.13325123152709359</v>
      </c>
      <c r="S276" s="6">
        <v>3.5059782608695667</v>
      </c>
      <c r="T276" s="6">
        <v>4.8536956521739132</v>
      </c>
      <c r="U276" s="6">
        <v>0</v>
      </c>
      <c r="V276" s="6">
        <f>SUM(NonNurse[[#This Row],[Occupational Therapist Hours]],NonNurse[[#This Row],[OT Assistant Hours]],NonNurse[[#This Row],[OT Aide Hours]])/NonNurse[[#This Row],[MDS Census]]</f>
        <v>0.1262873563218391</v>
      </c>
      <c r="W276" s="6">
        <v>5.0526086956521743</v>
      </c>
      <c r="X276" s="6">
        <v>5.3002173913043489</v>
      </c>
      <c r="Y276" s="6">
        <v>0.59782608695652173</v>
      </c>
      <c r="Z276" s="6">
        <f>SUM(NonNurse[[#This Row],[Physical Therapist (PT) Hours]],NonNurse[[#This Row],[PT Assistant Hours]],NonNurse[[#This Row],[PT Aide Hours]])/NonNurse[[#This Row],[MDS Census]]</f>
        <v>0.16542857142857142</v>
      </c>
      <c r="AA276" s="6">
        <v>0</v>
      </c>
      <c r="AB276" s="6">
        <v>0</v>
      </c>
      <c r="AC276" s="6">
        <v>0</v>
      </c>
      <c r="AD276" s="6">
        <v>0</v>
      </c>
      <c r="AE276" s="6">
        <v>0</v>
      </c>
      <c r="AF276" s="6">
        <v>0</v>
      </c>
      <c r="AG276" s="6">
        <v>0</v>
      </c>
      <c r="AH276" s="1">
        <v>445487</v>
      </c>
      <c r="AI276">
        <v>4</v>
      </c>
    </row>
    <row r="277" spans="1:35" x14ac:dyDescent="0.25">
      <c r="A277" t="s">
        <v>352</v>
      </c>
      <c r="B277" t="s">
        <v>194</v>
      </c>
      <c r="C277" t="s">
        <v>590</v>
      </c>
      <c r="D277" t="s">
        <v>418</v>
      </c>
      <c r="E277" s="6">
        <v>68.554347826086953</v>
      </c>
      <c r="F277" s="6">
        <v>5.3913043478260869</v>
      </c>
      <c r="G277" s="6">
        <v>0</v>
      </c>
      <c r="H277" s="6">
        <v>0</v>
      </c>
      <c r="I277" s="6">
        <v>0</v>
      </c>
      <c r="J277" s="6">
        <v>0</v>
      </c>
      <c r="K277" s="6">
        <v>0</v>
      </c>
      <c r="L277" s="6">
        <v>3.1388043478260856</v>
      </c>
      <c r="M277" s="6">
        <v>5.0733695652173916</v>
      </c>
      <c r="N277" s="6">
        <v>0</v>
      </c>
      <c r="O277" s="6">
        <f>SUM(NonNurse[[#This Row],[Qualified Social Work Staff Hours]],NonNurse[[#This Row],[Other Social Work Staff Hours]])/NonNurse[[#This Row],[MDS Census]]</f>
        <v>7.4005073727604259E-2</v>
      </c>
      <c r="P277" s="6">
        <v>4.7690217391304346</v>
      </c>
      <c r="Q277" s="6">
        <v>8.2663043478260878</v>
      </c>
      <c r="R277" s="6">
        <f>SUM(NonNurse[[#This Row],[Qualified Activities Professional Hours]],NonNurse[[#This Row],[Other Activities Professional Hours]])/NonNurse[[#This Row],[MDS Census]]</f>
        <v>0.19014586966862221</v>
      </c>
      <c r="S277" s="6">
        <v>4.1505434782608681</v>
      </c>
      <c r="T277" s="6">
        <v>4.5635869565217382</v>
      </c>
      <c r="U277" s="6">
        <v>0</v>
      </c>
      <c r="V277" s="6">
        <f>SUM(NonNurse[[#This Row],[Occupational Therapist Hours]],NonNurse[[#This Row],[OT Assistant Hours]],NonNurse[[#This Row],[OT Aide Hours]])/NonNurse[[#This Row],[MDS Census]]</f>
        <v>0.12711273188520689</v>
      </c>
      <c r="W277" s="6">
        <v>2.2073913043478259</v>
      </c>
      <c r="X277" s="6">
        <v>3.870326086956521</v>
      </c>
      <c r="Y277" s="6">
        <v>0</v>
      </c>
      <c r="Z277" s="6">
        <f>SUM(NonNurse[[#This Row],[Physical Therapist (PT) Hours]],NonNurse[[#This Row],[PT Assistant Hours]],NonNurse[[#This Row],[PT Aide Hours]])/NonNurse[[#This Row],[MDS Census]]</f>
        <v>8.865546218487394E-2</v>
      </c>
      <c r="AA277" s="6">
        <v>0</v>
      </c>
      <c r="AB277" s="6">
        <v>0</v>
      </c>
      <c r="AC277" s="6">
        <v>0</v>
      </c>
      <c r="AD277" s="6">
        <v>0</v>
      </c>
      <c r="AE277" s="6">
        <v>0</v>
      </c>
      <c r="AF277" s="6">
        <v>0</v>
      </c>
      <c r="AG277" s="6">
        <v>0</v>
      </c>
      <c r="AH277" s="1">
        <v>445396</v>
      </c>
      <c r="AI277">
        <v>4</v>
      </c>
    </row>
    <row r="278" spans="1:35" x14ac:dyDescent="0.25">
      <c r="A278" t="s">
        <v>352</v>
      </c>
      <c r="B278" t="s">
        <v>49</v>
      </c>
      <c r="C278" t="s">
        <v>479</v>
      </c>
      <c r="D278" t="s">
        <v>420</v>
      </c>
      <c r="E278" s="6">
        <v>42.043478260869563</v>
      </c>
      <c r="F278" s="6">
        <v>5.3043478260869561</v>
      </c>
      <c r="G278" s="6">
        <v>0.39673913043478259</v>
      </c>
      <c r="H278" s="6">
        <v>0</v>
      </c>
      <c r="I278" s="6">
        <v>0</v>
      </c>
      <c r="J278" s="6">
        <v>0</v>
      </c>
      <c r="K278" s="6">
        <v>5.9782608695652176E-2</v>
      </c>
      <c r="L278" s="6">
        <v>1.4313043478260865</v>
      </c>
      <c r="M278" s="6">
        <v>0</v>
      </c>
      <c r="N278" s="6">
        <v>4.5869565217391308</v>
      </c>
      <c r="O278" s="6">
        <f>SUM(NonNurse[[#This Row],[Qualified Social Work Staff Hours]],NonNurse[[#This Row],[Other Social Work Staff Hours]])/NonNurse[[#This Row],[MDS Census]]</f>
        <v>0.10910031023784904</v>
      </c>
      <c r="P278" s="6">
        <v>5.2255434782608692</v>
      </c>
      <c r="Q278" s="6">
        <v>0</v>
      </c>
      <c r="R278" s="6">
        <f>SUM(NonNurse[[#This Row],[Qualified Activities Professional Hours]],NonNurse[[#This Row],[Other Activities Professional Hours]])/NonNurse[[#This Row],[MDS Census]]</f>
        <v>0.12428903826266804</v>
      </c>
      <c r="S278" s="6">
        <v>1.6311956521739126</v>
      </c>
      <c r="T278" s="6">
        <v>3.8190217391304357</v>
      </c>
      <c r="U278" s="6">
        <v>0</v>
      </c>
      <c r="V278" s="6">
        <f>SUM(NonNurse[[#This Row],[Occupational Therapist Hours]],NonNurse[[#This Row],[OT Assistant Hours]],NonNurse[[#This Row],[OT Aide Hours]])/NonNurse[[#This Row],[MDS Census]]</f>
        <v>0.1296328852119959</v>
      </c>
      <c r="W278" s="6">
        <v>1.1951086956521737</v>
      </c>
      <c r="X278" s="6">
        <v>3.9022826086956526</v>
      </c>
      <c r="Y278" s="6">
        <v>0</v>
      </c>
      <c r="Z278" s="6">
        <f>SUM(NonNurse[[#This Row],[Physical Therapist (PT) Hours]],NonNurse[[#This Row],[PT Assistant Hours]],NonNurse[[#This Row],[PT Aide Hours]])/NonNurse[[#This Row],[MDS Census]]</f>
        <v>0.12124095139607033</v>
      </c>
      <c r="AA278" s="6">
        <v>0</v>
      </c>
      <c r="AB278" s="6">
        <v>0</v>
      </c>
      <c r="AC278" s="6">
        <v>0</v>
      </c>
      <c r="AD278" s="6">
        <v>0</v>
      </c>
      <c r="AE278" s="6">
        <v>0</v>
      </c>
      <c r="AF278" s="6">
        <v>0</v>
      </c>
      <c r="AG278" s="6">
        <v>0</v>
      </c>
      <c r="AH278" s="1">
        <v>445137</v>
      </c>
      <c r="AI278">
        <v>4</v>
      </c>
    </row>
    <row r="279" spans="1:35" x14ac:dyDescent="0.25">
      <c r="A279" t="s">
        <v>352</v>
      </c>
      <c r="B279" t="s">
        <v>69</v>
      </c>
      <c r="C279" t="s">
        <v>502</v>
      </c>
      <c r="D279" t="s">
        <v>429</v>
      </c>
      <c r="E279" s="6">
        <v>61.630434782608695</v>
      </c>
      <c r="F279" s="6">
        <v>3.9076086956521738</v>
      </c>
      <c r="G279" s="6">
        <v>2.0326086956521738</v>
      </c>
      <c r="H279" s="6">
        <v>0</v>
      </c>
      <c r="I279" s="6">
        <v>0.59782608695652173</v>
      </c>
      <c r="J279" s="6">
        <v>0</v>
      </c>
      <c r="K279" s="6">
        <v>0</v>
      </c>
      <c r="L279" s="6">
        <v>1.5681521739130431</v>
      </c>
      <c r="M279" s="6">
        <v>5.0652173913043477</v>
      </c>
      <c r="N279" s="6">
        <v>0</v>
      </c>
      <c r="O279" s="6">
        <f>SUM(NonNurse[[#This Row],[Qualified Social Work Staff Hours]],NonNurse[[#This Row],[Other Social Work Staff Hours]])/NonNurse[[#This Row],[MDS Census]]</f>
        <v>8.2186948853615521E-2</v>
      </c>
      <c r="P279" s="6">
        <v>4.8831521739130439</v>
      </c>
      <c r="Q279" s="6">
        <v>4.2092391304347823</v>
      </c>
      <c r="R279" s="6">
        <f>SUM(NonNurse[[#This Row],[Qualified Activities Professional Hours]],NonNurse[[#This Row],[Other Activities Professional Hours]])/NonNurse[[#This Row],[MDS Census]]</f>
        <v>0.14753086419753086</v>
      </c>
      <c r="S279" s="6">
        <v>4.989565217391303</v>
      </c>
      <c r="T279" s="6">
        <v>4.3911956521739119</v>
      </c>
      <c r="U279" s="6">
        <v>0</v>
      </c>
      <c r="V279" s="6">
        <f>SUM(NonNurse[[#This Row],[Occupational Therapist Hours]],NonNurse[[#This Row],[OT Assistant Hours]],NonNurse[[#This Row],[OT Aide Hours]])/NonNurse[[#This Row],[MDS Census]]</f>
        <v>0.15220987654320983</v>
      </c>
      <c r="W279" s="6">
        <v>4.5377173913043496</v>
      </c>
      <c r="X279" s="6">
        <v>3.7239130434782579</v>
      </c>
      <c r="Y279" s="6">
        <v>0</v>
      </c>
      <c r="Z279" s="6">
        <f>SUM(NonNurse[[#This Row],[Physical Therapist (PT) Hours]],NonNurse[[#This Row],[PT Assistant Hours]],NonNurse[[#This Row],[PT Aide Hours]])/NonNurse[[#This Row],[MDS Census]]</f>
        <v>0.13405114638447968</v>
      </c>
      <c r="AA279" s="6">
        <v>8.6956521739130432E-2</v>
      </c>
      <c r="AB279" s="6">
        <v>0</v>
      </c>
      <c r="AC279" s="6">
        <v>0</v>
      </c>
      <c r="AD279" s="6">
        <v>0</v>
      </c>
      <c r="AE279" s="6">
        <v>0</v>
      </c>
      <c r="AF279" s="6">
        <v>0</v>
      </c>
      <c r="AG279" s="6">
        <v>0</v>
      </c>
      <c r="AH279" s="1">
        <v>445171</v>
      </c>
      <c r="AI279">
        <v>4</v>
      </c>
    </row>
    <row r="280" spans="1:35" x14ac:dyDescent="0.25">
      <c r="A280" t="s">
        <v>352</v>
      </c>
      <c r="B280" t="s">
        <v>276</v>
      </c>
      <c r="C280" t="s">
        <v>484</v>
      </c>
      <c r="D280" t="s">
        <v>425</v>
      </c>
      <c r="E280" s="6">
        <v>76.565217391304344</v>
      </c>
      <c r="F280" s="6">
        <v>5.5652173913043477</v>
      </c>
      <c r="G280" s="6">
        <v>0</v>
      </c>
      <c r="H280" s="6">
        <v>0</v>
      </c>
      <c r="I280" s="6">
        <v>0</v>
      </c>
      <c r="J280" s="6">
        <v>0</v>
      </c>
      <c r="K280" s="6">
        <v>0</v>
      </c>
      <c r="L280" s="6">
        <v>3.7978260869565208</v>
      </c>
      <c r="M280" s="6">
        <v>5.5163043478260869</v>
      </c>
      <c r="N280" s="6">
        <v>0</v>
      </c>
      <c r="O280" s="6">
        <f>SUM(NonNurse[[#This Row],[Qualified Social Work Staff Hours]],NonNurse[[#This Row],[Other Social Work Staff Hours]])/NonNurse[[#This Row],[MDS Census]]</f>
        <v>7.2047132311186826E-2</v>
      </c>
      <c r="P280" s="6">
        <v>3.9619565217391304</v>
      </c>
      <c r="Q280" s="6">
        <v>4.9048913043478262</v>
      </c>
      <c r="R280" s="6">
        <f>SUM(NonNurse[[#This Row],[Qualified Activities Professional Hours]],NonNurse[[#This Row],[Other Activities Professional Hours]])/NonNurse[[#This Row],[MDS Census]]</f>
        <v>0.11580777967064169</v>
      </c>
      <c r="S280" s="6">
        <v>2.8788043478260876</v>
      </c>
      <c r="T280" s="6">
        <v>9.0625</v>
      </c>
      <c r="U280" s="6">
        <v>0</v>
      </c>
      <c r="V280" s="6">
        <f>SUM(NonNurse[[#This Row],[Occupational Therapist Hours]],NonNurse[[#This Row],[OT Assistant Hours]],NonNurse[[#This Row],[OT Aide Hours]])/NonNurse[[#This Row],[MDS Census]]</f>
        <v>0.15596252129471891</v>
      </c>
      <c r="W280" s="6">
        <v>5.909021739130436</v>
      </c>
      <c r="X280" s="6">
        <v>3.3960869565217395</v>
      </c>
      <c r="Y280" s="6">
        <v>0</v>
      </c>
      <c r="Z280" s="6">
        <f>SUM(NonNurse[[#This Row],[Physical Therapist (PT) Hours]],NonNurse[[#This Row],[PT Assistant Hours]],NonNurse[[#This Row],[PT Aide Hours]])/NonNurse[[#This Row],[MDS Census]]</f>
        <v>0.12153180011357187</v>
      </c>
      <c r="AA280" s="6">
        <v>0</v>
      </c>
      <c r="AB280" s="6">
        <v>0</v>
      </c>
      <c r="AC280" s="6">
        <v>0</v>
      </c>
      <c r="AD280" s="6">
        <v>0</v>
      </c>
      <c r="AE280" s="6">
        <v>0</v>
      </c>
      <c r="AF280" s="6">
        <v>0</v>
      </c>
      <c r="AG280" s="6">
        <v>0</v>
      </c>
      <c r="AH280" s="1">
        <v>445502</v>
      </c>
      <c r="AI280">
        <v>4</v>
      </c>
    </row>
    <row r="281" spans="1:35" x14ac:dyDescent="0.25">
      <c r="A281" t="s">
        <v>352</v>
      </c>
      <c r="B281" t="s">
        <v>256</v>
      </c>
      <c r="C281" t="s">
        <v>479</v>
      </c>
      <c r="D281" t="s">
        <v>420</v>
      </c>
      <c r="E281" s="6">
        <v>37.271739130434781</v>
      </c>
      <c r="F281" s="6">
        <v>5.2173913043478262</v>
      </c>
      <c r="G281" s="6">
        <v>2</v>
      </c>
      <c r="H281" s="6">
        <v>0</v>
      </c>
      <c r="I281" s="6">
        <v>0</v>
      </c>
      <c r="J281" s="6">
        <v>0</v>
      </c>
      <c r="K281" s="6">
        <v>0</v>
      </c>
      <c r="L281" s="6">
        <v>2.1029347826086959</v>
      </c>
      <c r="M281" s="6">
        <v>5.2663043478260869</v>
      </c>
      <c r="N281" s="6">
        <v>0</v>
      </c>
      <c r="O281" s="6">
        <f>SUM(NonNurse[[#This Row],[Qualified Social Work Staff Hours]],NonNurse[[#This Row],[Other Social Work Staff Hours]])/NonNurse[[#This Row],[MDS Census]]</f>
        <v>0.14129483814523186</v>
      </c>
      <c r="P281" s="6">
        <v>5.6548913043478262</v>
      </c>
      <c r="Q281" s="6">
        <v>9.2391304347826081E-2</v>
      </c>
      <c r="R281" s="6">
        <f>SUM(NonNurse[[#This Row],[Qualified Activities Professional Hours]],NonNurse[[#This Row],[Other Activities Professional Hours]])/NonNurse[[#This Row],[MDS Census]]</f>
        <v>0.15419947506561682</v>
      </c>
      <c r="S281" s="6">
        <v>2.9561956521739128</v>
      </c>
      <c r="T281" s="6">
        <v>6.2820652173913052</v>
      </c>
      <c r="U281" s="6">
        <v>0</v>
      </c>
      <c r="V281" s="6">
        <f>SUM(NonNurse[[#This Row],[Occupational Therapist Hours]],NonNurse[[#This Row],[OT Assistant Hours]],NonNurse[[#This Row],[OT Aide Hours]])/NonNurse[[#This Row],[MDS Census]]</f>
        <v>0.24786235053951594</v>
      </c>
      <c r="W281" s="6">
        <v>2.7726086956521727</v>
      </c>
      <c r="X281" s="6">
        <v>4.8016304347826075</v>
      </c>
      <c r="Y281" s="6">
        <v>0</v>
      </c>
      <c r="Z281" s="6">
        <f>SUM(NonNurse[[#This Row],[Physical Therapist (PT) Hours]],NonNurse[[#This Row],[PT Assistant Hours]],NonNurse[[#This Row],[PT Aide Hours]])/NonNurse[[#This Row],[MDS Census]]</f>
        <v>0.20321668124817724</v>
      </c>
      <c r="AA281" s="6">
        <v>0</v>
      </c>
      <c r="AB281" s="6">
        <v>0</v>
      </c>
      <c r="AC281" s="6">
        <v>0</v>
      </c>
      <c r="AD281" s="6">
        <v>0</v>
      </c>
      <c r="AE281" s="6">
        <v>0</v>
      </c>
      <c r="AF281" s="6">
        <v>0</v>
      </c>
      <c r="AG281" s="6">
        <v>0</v>
      </c>
      <c r="AH281" s="1">
        <v>445480</v>
      </c>
      <c r="AI281">
        <v>4</v>
      </c>
    </row>
    <row r="282" spans="1:35" x14ac:dyDescent="0.25">
      <c r="A282" t="s">
        <v>352</v>
      </c>
      <c r="B282" t="s">
        <v>50</v>
      </c>
      <c r="C282" t="s">
        <v>477</v>
      </c>
      <c r="D282" t="s">
        <v>436</v>
      </c>
      <c r="E282" s="6">
        <v>41.902173913043477</v>
      </c>
      <c r="F282" s="6">
        <v>5.7391304347826084</v>
      </c>
      <c r="G282" s="6">
        <v>0</v>
      </c>
      <c r="H282" s="6">
        <v>0</v>
      </c>
      <c r="I282" s="6">
        <v>0</v>
      </c>
      <c r="J282" s="6">
        <v>0</v>
      </c>
      <c r="K282" s="6">
        <v>0</v>
      </c>
      <c r="L282" s="6">
        <v>3.238695652173913</v>
      </c>
      <c r="M282" s="6">
        <v>5.2146739130434785</v>
      </c>
      <c r="N282" s="6">
        <v>0</v>
      </c>
      <c r="O282" s="6">
        <f>SUM(NonNurse[[#This Row],[Qualified Social Work Staff Hours]],NonNurse[[#This Row],[Other Social Work Staff Hours]])/NonNurse[[#This Row],[MDS Census]]</f>
        <v>0.12444876783398186</v>
      </c>
      <c r="P282" s="6">
        <v>4.1929347826086953</v>
      </c>
      <c r="Q282" s="6">
        <v>0</v>
      </c>
      <c r="R282" s="6">
        <f>SUM(NonNurse[[#This Row],[Qualified Activities Professional Hours]],NonNurse[[#This Row],[Other Activities Professional Hours]])/NonNurse[[#This Row],[MDS Census]]</f>
        <v>0.10006485084306095</v>
      </c>
      <c r="S282" s="6">
        <v>3.6290217391304362</v>
      </c>
      <c r="T282" s="6">
        <v>3.8091304347826083</v>
      </c>
      <c r="U282" s="6">
        <v>0</v>
      </c>
      <c r="V282" s="6">
        <f>SUM(NonNurse[[#This Row],[Occupational Therapist Hours]],NonNurse[[#This Row],[OT Assistant Hours]],NonNurse[[#This Row],[OT Aide Hours]])/NonNurse[[#This Row],[MDS Census]]</f>
        <v>0.1775123216601816</v>
      </c>
      <c r="W282" s="6">
        <v>5.1980434782608702</v>
      </c>
      <c r="X282" s="6">
        <v>0.59293478260869581</v>
      </c>
      <c r="Y282" s="6">
        <v>0</v>
      </c>
      <c r="Z282" s="6">
        <f>SUM(NonNurse[[#This Row],[Physical Therapist (PT) Hours]],NonNurse[[#This Row],[PT Assistant Hours]],NonNurse[[#This Row],[PT Aide Hours]])/NonNurse[[#This Row],[MDS Census]]</f>
        <v>0.13820233463035023</v>
      </c>
      <c r="AA282" s="6">
        <v>0</v>
      </c>
      <c r="AB282" s="6">
        <v>0</v>
      </c>
      <c r="AC282" s="6">
        <v>0</v>
      </c>
      <c r="AD282" s="6">
        <v>0</v>
      </c>
      <c r="AE282" s="6">
        <v>0</v>
      </c>
      <c r="AF282" s="6">
        <v>0</v>
      </c>
      <c r="AG282" s="6">
        <v>0</v>
      </c>
      <c r="AH282" s="1">
        <v>445138</v>
      </c>
      <c r="AI282">
        <v>4</v>
      </c>
    </row>
    <row r="283" spans="1:35" x14ac:dyDescent="0.25">
      <c r="A283" t="s">
        <v>352</v>
      </c>
      <c r="B283" t="s">
        <v>55</v>
      </c>
      <c r="C283" t="s">
        <v>505</v>
      </c>
      <c r="D283" t="s">
        <v>361</v>
      </c>
      <c r="E283" s="6">
        <v>61.445652173913047</v>
      </c>
      <c r="F283" s="6">
        <v>5.5652173913043477</v>
      </c>
      <c r="G283" s="6">
        <v>0.96739130434782605</v>
      </c>
      <c r="H283" s="6">
        <v>0.2608695652173913</v>
      </c>
      <c r="I283" s="6">
        <v>0</v>
      </c>
      <c r="J283" s="6">
        <v>0</v>
      </c>
      <c r="K283" s="6">
        <v>1.0652173913043479</v>
      </c>
      <c r="L283" s="6">
        <v>2.5335869565217384</v>
      </c>
      <c r="M283" s="6">
        <v>5.3043478260869561</v>
      </c>
      <c r="N283" s="6">
        <v>0</v>
      </c>
      <c r="O283" s="6">
        <f>SUM(NonNurse[[#This Row],[Qualified Social Work Staff Hours]],NonNurse[[#This Row],[Other Social Work Staff Hours]])/NonNurse[[#This Row],[MDS Census]]</f>
        <v>8.6325844684238442E-2</v>
      </c>
      <c r="P283" s="6">
        <v>6.3260869565217392</v>
      </c>
      <c r="Q283" s="6">
        <v>6.7608695652173916</v>
      </c>
      <c r="R283" s="6">
        <f>SUM(NonNurse[[#This Row],[Qualified Activities Professional Hours]],NonNurse[[#This Row],[Other Activities Professional Hours]])/NonNurse[[#This Row],[MDS Census]]</f>
        <v>0.21298425614717847</v>
      </c>
      <c r="S283" s="6">
        <v>5.0211956521739127</v>
      </c>
      <c r="T283" s="6">
        <v>4.8546739130434782</v>
      </c>
      <c r="U283" s="6">
        <v>0</v>
      </c>
      <c r="V283" s="6">
        <f>SUM(NonNurse[[#This Row],[Occupational Therapist Hours]],NonNurse[[#This Row],[OT Assistant Hours]],NonNurse[[#This Row],[OT Aide Hours]])/NonNurse[[#This Row],[MDS Census]]</f>
        <v>0.16072527861312577</v>
      </c>
      <c r="W283" s="6">
        <v>4.6485869565217399</v>
      </c>
      <c r="X283" s="6">
        <v>5.4213043478260863</v>
      </c>
      <c r="Y283" s="6">
        <v>0</v>
      </c>
      <c r="Z283" s="6">
        <f>SUM(NonNurse[[#This Row],[Physical Therapist (PT) Hours]],NonNurse[[#This Row],[PT Assistant Hours]],NonNurse[[#This Row],[PT Aide Hours]])/NonNurse[[#This Row],[MDS Census]]</f>
        <v>0.1638828940385636</v>
      </c>
      <c r="AA283" s="6">
        <v>0</v>
      </c>
      <c r="AB283" s="6">
        <v>0</v>
      </c>
      <c r="AC283" s="6">
        <v>0</v>
      </c>
      <c r="AD283" s="6">
        <v>0</v>
      </c>
      <c r="AE283" s="6">
        <v>0</v>
      </c>
      <c r="AF283" s="6">
        <v>0</v>
      </c>
      <c r="AG283" s="6">
        <v>0</v>
      </c>
      <c r="AH283" s="1">
        <v>445145</v>
      </c>
      <c r="AI283">
        <v>4</v>
      </c>
    </row>
    <row r="284" spans="1:35" x14ac:dyDescent="0.25">
      <c r="A284" t="s">
        <v>352</v>
      </c>
      <c r="B284" t="s">
        <v>149</v>
      </c>
      <c r="C284" t="s">
        <v>486</v>
      </c>
      <c r="D284" t="s">
        <v>410</v>
      </c>
      <c r="E284" s="6">
        <v>36.967391304347828</v>
      </c>
      <c r="F284" s="6">
        <v>4.9565217391304346</v>
      </c>
      <c r="G284" s="6">
        <v>0.20380434782608695</v>
      </c>
      <c r="H284" s="6">
        <v>0.23032608695652187</v>
      </c>
      <c r="I284" s="6">
        <v>0.34782608695652173</v>
      </c>
      <c r="J284" s="6">
        <v>0</v>
      </c>
      <c r="K284" s="6">
        <v>1.0298913043478262</v>
      </c>
      <c r="L284" s="6">
        <v>5.5172826086956519</v>
      </c>
      <c r="M284" s="6">
        <v>0</v>
      </c>
      <c r="N284" s="6">
        <v>0</v>
      </c>
      <c r="O284" s="6">
        <f>SUM(NonNurse[[#This Row],[Qualified Social Work Staff Hours]],NonNurse[[#This Row],[Other Social Work Staff Hours]])/NonNurse[[#This Row],[MDS Census]]</f>
        <v>0</v>
      </c>
      <c r="P284" s="6">
        <v>10.850760869565219</v>
      </c>
      <c r="Q284" s="6">
        <v>0</v>
      </c>
      <c r="R284" s="6">
        <f>SUM(NonNurse[[#This Row],[Qualified Activities Professional Hours]],NonNurse[[#This Row],[Other Activities Professional Hours]])/NonNurse[[#This Row],[MDS Census]]</f>
        <v>0.29352249338429875</v>
      </c>
      <c r="S284" s="6">
        <v>2.3259782608695652</v>
      </c>
      <c r="T284" s="6">
        <v>4.3373913043478263</v>
      </c>
      <c r="U284" s="6">
        <v>0</v>
      </c>
      <c r="V284" s="6">
        <f>SUM(NonNurse[[#This Row],[Occupational Therapist Hours]],NonNurse[[#This Row],[OT Assistant Hours]],NonNurse[[#This Row],[OT Aide Hours]])/NonNurse[[#This Row],[MDS Census]]</f>
        <v>0.18024992649220817</v>
      </c>
      <c r="W284" s="6">
        <v>3.2020652173913042</v>
      </c>
      <c r="X284" s="6">
        <v>3.6577173913043497</v>
      </c>
      <c r="Y284" s="6">
        <v>0</v>
      </c>
      <c r="Z284" s="6">
        <f>SUM(NonNurse[[#This Row],[Physical Therapist (PT) Hours]],NonNurse[[#This Row],[PT Assistant Hours]],NonNurse[[#This Row],[PT Aide Hours]])/NonNurse[[#This Row],[MDS Census]]</f>
        <v>0.18556306968538669</v>
      </c>
      <c r="AA284" s="6">
        <v>0</v>
      </c>
      <c r="AB284" s="6">
        <v>0</v>
      </c>
      <c r="AC284" s="6">
        <v>0</v>
      </c>
      <c r="AD284" s="6">
        <v>0</v>
      </c>
      <c r="AE284" s="6">
        <v>0</v>
      </c>
      <c r="AF284" s="6">
        <v>0</v>
      </c>
      <c r="AG284" s="6">
        <v>0</v>
      </c>
      <c r="AH284" s="1">
        <v>445308</v>
      </c>
      <c r="AI284">
        <v>4</v>
      </c>
    </row>
    <row r="285" spans="1:35" x14ac:dyDescent="0.25">
      <c r="A285" t="s">
        <v>352</v>
      </c>
      <c r="B285" t="s">
        <v>31</v>
      </c>
      <c r="C285" t="s">
        <v>468</v>
      </c>
      <c r="D285" t="s">
        <v>423</v>
      </c>
      <c r="E285" s="6">
        <v>224.89130434782609</v>
      </c>
      <c r="F285" s="6">
        <v>6.6032608695652177</v>
      </c>
      <c r="G285" s="6">
        <v>0</v>
      </c>
      <c r="H285" s="6">
        <v>0</v>
      </c>
      <c r="I285" s="6">
        <v>26.108695652173914</v>
      </c>
      <c r="J285" s="6">
        <v>0</v>
      </c>
      <c r="K285" s="6">
        <v>0</v>
      </c>
      <c r="L285" s="6">
        <v>13.442934782608695</v>
      </c>
      <c r="M285" s="6">
        <v>7.3288043478260869</v>
      </c>
      <c r="N285" s="6">
        <v>5.9375</v>
      </c>
      <c r="O285" s="6">
        <f>SUM(NonNurse[[#This Row],[Qualified Social Work Staff Hours]],NonNurse[[#This Row],[Other Social Work Staff Hours]])/NonNurse[[#This Row],[MDS Census]]</f>
        <v>5.8989850169163839E-2</v>
      </c>
      <c r="P285" s="6">
        <v>1.7119565217391304</v>
      </c>
      <c r="Q285" s="6">
        <v>8.3695652173913047</v>
      </c>
      <c r="R285" s="6">
        <f>SUM(NonNurse[[#This Row],[Qualified Activities Professional Hours]],NonNurse[[#This Row],[Other Activities Professional Hours]])/NonNurse[[#This Row],[MDS Census]]</f>
        <v>4.4828419526341229E-2</v>
      </c>
      <c r="S285" s="6">
        <v>9.8342391304347831</v>
      </c>
      <c r="T285" s="6">
        <v>8.0652173913043477</v>
      </c>
      <c r="U285" s="6">
        <v>16.619565217391305</v>
      </c>
      <c r="V285" s="6">
        <f>SUM(NonNurse[[#This Row],[Occupational Therapist Hours]],NonNurse[[#This Row],[OT Assistant Hours]],NonNurse[[#This Row],[OT Aide Hours]])/NonNurse[[#This Row],[MDS Census]]</f>
        <v>0.15349202513291446</v>
      </c>
      <c r="W285" s="6">
        <v>15.573369565217391</v>
      </c>
      <c r="X285" s="6">
        <v>0</v>
      </c>
      <c r="Y285" s="6">
        <v>13.978260869565217</v>
      </c>
      <c r="Z285" s="6">
        <f>SUM(NonNurse[[#This Row],[Physical Therapist (PT) Hours]],NonNurse[[#This Row],[PT Assistant Hours]],NonNurse[[#This Row],[PT Aide Hours]])/NonNurse[[#This Row],[MDS Census]]</f>
        <v>0.13140405993233445</v>
      </c>
      <c r="AA285" s="6">
        <v>0</v>
      </c>
      <c r="AB285" s="6">
        <v>0</v>
      </c>
      <c r="AC285" s="6">
        <v>5.4565217391304346</v>
      </c>
      <c r="AD285" s="6">
        <v>0</v>
      </c>
      <c r="AE285" s="6">
        <v>63.239130434782609</v>
      </c>
      <c r="AF285" s="6">
        <v>0</v>
      </c>
      <c r="AG285" s="6">
        <v>0</v>
      </c>
      <c r="AH285" s="1">
        <v>445112</v>
      </c>
      <c r="AI285">
        <v>4</v>
      </c>
    </row>
    <row r="286" spans="1:35" x14ac:dyDescent="0.25">
      <c r="A286" t="s">
        <v>352</v>
      </c>
      <c r="B286" t="s">
        <v>119</v>
      </c>
      <c r="C286" t="s">
        <v>5</v>
      </c>
      <c r="D286" t="s">
        <v>421</v>
      </c>
      <c r="E286" s="6">
        <v>72.369565217391298</v>
      </c>
      <c r="F286" s="6">
        <v>5.3043478260869561</v>
      </c>
      <c r="G286" s="6">
        <v>0.47826086956521741</v>
      </c>
      <c r="H286" s="6">
        <v>0.29891304347826086</v>
      </c>
      <c r="I286" s="6">
        <v>0.79347826086956519</v>
      </c>
      <c r="J286" s="6">
        <v>0</v>
      </c>
      <c r="K286" s="6">
        <v>0</v>
      </c>
      <c r="L286" s="6">
        <v>3</v>
      </c>
      <c r="M286" s="6">
        <v>5.3206521739130439</v>
      </c>
      <c r="N286" s="6">
        <v>5.7635869565217392</v>
      </c>
      <c r="O286" s="6">
        <f>SUM(NonNurse[[#This Row],[Qualified Social Work Staff Hours]],NonNurse[[#This Row],[Other Social Work Staff Hours]])/NonNurse[[#This Row],[MDS Census]]</f>
        <v>0.15316161009312107</v>
      </c>
      <c r="P286" s="6">
        <v>0</v>
      </c>
      <c r="Q286" s="6">
        <v>13.692934782608695</v>
      </c>
      <c r="R286" s="6">
        <f>SUM(NonNurse[[#This Row],[Qualified Activities Professional Hours]],NonNurse[[#This Row],[Other Activities Professional Hours]])/NonNurse[[#This Row],[MDS Census]]</f>
        <v>0.18920847101231603</v>
      </c>
      <c r="S286" s="6">
        <v>4.5869565217391308</v>
      </c>
      <c r="T286" s="6">
        <v>8.6603260869565215</v>
      </c>
      <c r="U286" s="6">
        <v>0</v>
      </c>
      <c r="V286" s="6">
        <f>SUM(NonNurse[[#This Row],[Occupational Therapist Hours]],NonNurse[[#This Row],[OT Assistant Hours]],NonNurse[[#This Row],[OT Aide Hours]])/NonNurse[[#This Row],[MDS Census]]</f>
        <v>0.1830504656052869</v>
      </c>
      <c r="W286" s="6">
        <v>4.5461956521739131</v>
      </c>
      <c r="X286" s="6">
        <v>18.654891304347824</v>
      </c>
      <c r="Y286" s="6">
        <v>0</v>
      </c>
      <c r="Z286" s="6">
        <f>SUM(NonNurse[[#This Row],[Physical Therapist (PT) Hours]],NonNurse[[#This Row],[PT Assistant Hours]],NonNurse[[#This Row],[PT Aide Hours]])/NonNurse[[#This Row],[MDS Census]]</f>
        <v>0.32059176930009015</v>
      </c>
      <c r="AA286" s="6">
        <v>0</v>
      </c>
      <c r="AB286" s="6">
        <v>0</v>
      </c>
      <c r="AC286" s="6">
        <v>0</v>
      </c>
      <c r="AD286" s="6">
        <v>0</v>
      </c>
      <c r="AE286" s="6">
        <v>0</v>
      </c>
      <c r="AF286" s="6">
        <v>0</v>
      </c>
      <c r="AG286" s="6">
        <v>0</v>
      </c>
      <c r="AH286" s="1">
        <v>445263</v>
      </c>
      <c r="AI286">
        <v>4</v>
      </c>
    </row>
    <row r="287" spans="1:35" x14ac:dyDescent="0.25">
      <c r="A287" t="s">
        <v>352</v>
      </c>
      <c r="B287" t="s">
        <v>78</v>
      </c>
      <c r="C287" t="s">
        <v>482</v>
      </c>
      <c r="D287" t="s">
        <v>409</v>
      </c>
      <c r="E287" s="6">
        <v>65.456521739130437</v>
      </c>
      <c r="F287" s="6">
        <v>5.0543478260869561</v>
      </c>
      <c r="G287" s="6">
        <v>2.3922826086956515</v>
      </c>
      <c r="H287" s="6">
        <v>8.1521739130434784E-2</v>
      </c>
      <c r="I287" s="6">
        <v>0.56521739130434778</v>
      </c>
      <c r="J287" s="6">
        <v>0</v>
      </c>
      <c r="K287" s="6">
        <v>0</v>
      </c>
      <c r="L287" s="6">
        <v>3.1956521739130448</v>
      </c>
      <c r="M287" s="6">
        <v>6.2091304347826064</v>
      </c>
      <c r="N287" s="6">
        <v>0</v>
      </c>
      <c r="O287" s="6">
        <f>SUM(NonNurse[[#This Row],[Qualified Social Work Staff Hours]],NonNurse[[#This Row],[Other Social Work Staff Hours]])/NonNurse[[#This Row],[MDS Census]]</f>
        <v>9.4858850880106232E-2</v>
      </c>
      <c r="P287" s="6">
        <v>5.5415217391304363</v>
      </c>
      <c r="Q287" s="6">
        <v>5.4579347826086968</v>
      </c>
      <c r="R287" s="6">
        <f>SUM(NonNurse[[#This Row],[Qualified Activities Professional Hours]],NonNurse[[#This Row],[Other Activities Professional Hours]])/NonNurse[[#This Row],[MDS Census]]</f>
        <v>0.16804217867818005</v>
      </c>
      <c r="S287" s="6">
        <v>7.7304347826086985</v>
      </c>
      <c r="T287" s="6">
        <v>0.51760869565217393</v>
      </c>
      <c r="U287" s="6">
        <v>5.4673913043478262</v>
      </c>
      <c r="V287" s="6">
        <f>SUM(NonNurse[[#This Row],[Occupational Therapist Hours]],NonNurse[[#This Row],[OT Assistant Hours]],NonNurse[[#This Row],[OT Aide Hours]])/NonNurse[[#This Row],[MDS Census]]</f>
        <v>0.20953503819329131</v>
      </c>
      <c r="W287" s="6">
        <v>1.3566304347826088</v>
      </c>
      <c r="X287" s="6">
        <v>1.577391304347826</v>
      </c>
      <c r="Y287" s="6">
        <v>9.3913043478260878</v>
      </c>
      <c r="Z287" s="6">
        <f>SUM(NonNurse[[#This Row],[Physical Therapist (PT) Hours]],NonNurse[[#This Row],[PT Assistant Hours]],NonNurse[[#This Row],[PT Aide Hours]])/NonNurse[[#This Row],[MDS Census]]</f>
        <v>0.18829790767186982</v>
      </c>
      <c r="AA287" s="6">
        <v>0</v>
      </c>
      <c r="AB287" s="6">
        <v>0</v>
      </c>
      <c r="AC287" s="6">
        <v>0</v>
      </c>
      <c r="AD287" s="6">
        <v>0</v>
      </c>
      <c r="AE287" s="6">
        <v>3.9239130434782608</v>
      </c>
      <c r="AF287" s="6">
        <v>0</v>
      </c>
      <c r="AG287" s="6">
        <v>0</v>
      </c>
      <c r="AH287" s="1">
        <v>445190</v>
      </c>
      <c r="AI287">
        <v>4</v>
      </c>
    </row>
    <row r="288" spans="1:35" x14ac:dyDescent="0.25">
      <c r="A288" t="s">
        <v>352</v>
      </c>
      <c r="B288" t="s">
        <v>100</v>
      </c>
      <c r="C288" t="s">
        <v>472</v>
      </c>
      <c r="D288" t="s">
        <v>425</v>
      </c>
      <c r="E288" s="6">
        <v>67.923913043478265</v>
      </c>
      <c r="F288" s="6">
        <v>5.0108695652173916</v>
      </c>
      <c r="G288" s="6">
        <v>0</v>
      </c>
      <c r="H288" s="6">
        <v>0</v>
      </c>
      <c r="I288" s="6">
        <v>0</v>
      </c>
      <c r="J288" s="6">
        <v>0</v>
      </c>
      <c r="K288" s="6">
        <v>0</v>
      </c>
      <c r="L288" s="6">
        <v>4.8738043478260877</v>
      </c>
      <c r="M288" s="6">
        <v>4.9565217391304346</v>
      </c>
      <c r="N288" s="6">
        <v>0</v>
      </c>
      <c r="O288" s="6">
        <f>SUM(NonNurse[[#This Row],[Qualified Social Work Staff Hours]],NonNurse[[#This Row],[Other Social Work Staff Hours]])/NonNurse[[#This Row],[MDS Census]]</f>
        <v>7.2971675468074884E-2</v>
      </c>
      <c r="P288" s="6">
        <v>0</v>
      </c>
      <c r="Q288" s="6">
        <v>4.6971739130434784</v>
      </c>
      <c r="R288" s="6">
        <f>SUM(NonNurse[[#This Row],[Qualified Activities Professional Hours]],NonNurse[[#This Row],[Other Activities Professional Hours]])/NonNurse[[#This Row],[MDS Census]]</f>
        <v>6.9153464554328692E-2</v>
      </c>
      <c r="S288" s="6">
        <v>5.6786956521739134</v>
      </c>
      <c r="T288" s="6">
        <v>4.5483695652173921</v>
      </c>
      <c r="U288" s="6">
        <v>0.60869565217391308</v>
      </c>
      <c r="V288" s="6">
        <f>SUM(NonNurse[[#This Row],[Occupational Therapist Hours]],NonNurse[[#This Row],[OT Assistant Hours]],NonNurse[[#This Row],[OT Aide Hours]])/NonNurse[[#This Row],[MDS Census]]</f>
        <v>0.15952792446791489</v>
      </c>
      <c r="W288" s="6">
        <v>4.6178260869565211</v>
      </c>
      <c r="X288" s="6">
        <v>6.0396739130434778</v>
      </c>
      <c r="Y288" s="6">
        <v>0</v>
      </c>
      <c r="Z288" s="6">
        <f>SUM(NonNurse[[#This Row],[Physical Therapist (PT) Hours]],NonNurse[[#This Row],[PT Assistant Hours]],NonNurse[[#This Row],[PT Aide Hours]])/NonNurse[[#This Row],[MDS Census]]</f>
        <v>0.15690350456072968</v>
      </c>
      <c r="AA288" s="6">
        <v>0</v>
      </c>
      <c r="AB288" s="6">
        <v>5.6413043478260869</v>
      </c>
      <c r="AC288" s="6">
        <v>0</v>
      </c>
      <c r="AD288" s="6">
        <v>0</v>
      </c>
      <c r="AE288" s="6">
        <v>5.2391304347826084</v>
      </c>
      <c r="AF288" s="6">
        <v>0</v>
      </c>
      <c r="AG288" s="6">
        <v>0</v>
      </c>
      <c r="AH288" s="1">
        <v>445235</v>
      </c>
      <c r="AI288">
        <v>4</v>
      </c>
    </row>
    <row r="289" spans="1:35" x14ac:dyDescent="0.25">
      <c r="A289" t="s">
        <v>352</v>
      </c>
      <c r="B289" t="s">
        <v>99</v>
      </c>
      <c r="C289" t="s">
        <v>502</v>
      </c>
      <c r="D289" t="s">
        <v>429</v>
      </c>
      <c r="E289" s="6">
        <v>80.902173913043484</v>
      </c>
      <c r="F289" s="6">
        <v>5.4782608695652177</v>
      </c>
      <c r="G289" s="6">
        <v>0.45652173913043476</v>
      </c>
      <c r="H289" s="6">
        <v>0</v>
      </c>
      <c r="I289" s="6">
        <v>0.59782608695652173</v>
      </c>
      <c r="J289" s="6">
        <v>0</v>
      </c>
      <c r="K289" s="6">
        <v>0.11413043478260869</v>
      </c>
      <c r="L289" s="6">
        <v>5.6547826086956521</v>
      </c>
      <c r="M289" s="6">
        <v>7.0652173913043473E-2</v>
      </c>
      <c r="N289" s="6">
        <v>0</v>
      </c>
      <c r="O289" s="6">
        <f>SUM(NonNurse[[#This Row],[Qualified Social Work Staff Hours]],NonNurse[[#This Row],[Other Social Work Staff Hours]])/NonNurse[[#This Row],[MDS Census]]</f>
        <v>8.7330377535939797E-4</v>
      </c>
      <c r="P289" s="6">
        <v>5.5952173913043479</v>
      </c>
      <c r="Q289" s="6">
        <v>0</v>
      </c>
      <c r="R289" s="6">
        <f>SUM(NonNurse[[#This Row],[Qualified Activities Professional Hours]],NonNurse[[#This Row],[Other Activities Professional Hours]])/NonNurse[[#This Row],[MDS Census]]</f>
        <v>6.9160284831385185E-2</v>
      </c>
      <c r="S289" s="6">
        <v>3.342934782608697</v>
      </c>
      <c r="T289" s="6">
        <v>0</v>
      </c>
      <c r="U289" s="6">
        <v>4.9673913043478262</v>
      </c>
      <c r="V289" s="6">
        <f>SUM(NonNurse[[#This Row],[Occupational Therapist Hours]],NonNurse[[#This Row],[OT Assistant Hours]],NonNurse[[#This Row],[OT Aide Hours]])/NonNurse[[#This Row],[MDS Census]]</f>
        <v>0.10272067714631199</v>
      </c>
      <c r="W289" s="6">
        <v>1.8461956521739129</v>
      </c>
      <c r="X289" s="6">
        <v>4.6980434782608693</v>
      </c>
      <c r="Y289" s="6">
        <v>5.3369565217391308</v>
      </c>
      <c r="Z289" s="6">
        <f>SUM(NonNurse[[#This Row],[Physical Therapist (PT) Hours]],NonNurse[[#This Row],[PT Assistant Hours]],NonNurse[[#This Row],[PT Aide Hours]])/NonNurse[[#This Row],[MDS Census]]</f>
        <v>0.14685879349724573</v>
      </c>
      <c r="AA289" s="6">
        <v>0</v>
      </c>
      <c r="AB289" s="6">
        <v>0</v>
      </c>
      <c r="AC289" s="6">
        <v>0</v>
      </c>
      <c r="AD289" s="6">
        <v>0</v>
      </c>
      <c r="AE289" s="6">
        <v>0</v>
      </c>
      <c r="AF289" s="6">
        <v>0</v>
      </c>
      <c r="AG289" s="6">
        <v>0</v>
      </c>
      <c r="AH289" s="1">
        <v>445234</v>
      </c>
      <c r="AI289">
        <v>4</v>
      </c>
    </row>
    <row r="290" spans="1:35" x14ac:dyDescent="0.25">
      <c r="A290" t="s">
        <v>352</v>
      </c>
      <c r="B290" t="s">
        <v>176</v>
      </c>
      <c r="C290" t="s">
        <v>501</v>
      </c>
      <c r="D290" t="s">
        <v>410</v>
      </c>
      <c r="E290" s="6">
        <v>105.6195652173913</v>
      </c>
      <c r="F290" s="6">
        <v>5.4347826086956523</v>
      </c>
      <c r="G290" s="6">
        <v>1.1304347826086956</v>
      </c>
      <c r="H290" s="6">
        <v>0</v>
      </c>
      <c r="I290" s="6">
        <v>0.43478260869565216</v>
      </c>
      <c r="J290" s="6">
        <v>0</v>
      </c>
      <c r="K290" s="6">
        <v>0</v>
      </c>
      <c r="L290" s="6">
        <v>4.7841304347826084</v>
      </c>
      <c r="M290" s="6">
        <v>10.108695652173912</v>
      </c>
      <c r="N290" s="6">
        <v>4.9565217391304346</v>
      </c>
      <c r="O290" s="6">
        <f>SUM(NonNurse[[#This Row],[Qualified Social Work Staff Hours]],NonNurse[[#This Row],[Other Social Work Staff Hours]])/NonNurse[[#This Row],[MDS Census]]</f>
        <v>0.14263661623958013</v>
      </c>
      <c r="P290" s="6">
        <v>5.1304347826086953</v>
      </c>
      <c r="Q290" s="6">
        <v>10.274456521739131</v>
      </c>
      <c r="R290" s="6">
        <f>SUM(NonNurse[[#This Row],[Qualified Activities Professional Hours]],NonNurse[[#This Row],[Other Activities Professional Hours]])/NonNurse[[#This Row],[MDS Census]]</f>
        <v>0.14585262941237009</v>
      </c>
      <c r="S290" s="6">
        <v>4.9285869565217384</v>
      </c>
      <c r="T290" s="6">
        <v>10.736956521739128</v>
      </c>
      <c r="U290" s="6">
        <v>0</v>
      </c>
      <c r="V290" s="6">
        <f>SUM(NonNurse[[#This Row],[Occupational Therapist Hours]],NonNurse[[#This Row],[OT Assistant Hours]],NonNurse[[#This Row],[OT Aide Hours]])/NonNurse[[#This Row],[MDS Census]]</f>
        <v>0.14832046928064213</v>
      </c>
      <c r="W290" s="6">
        <v>4.1829347826086964</v>
      </c>
      <c r="X290" s="6">
        <v>10.649130434782609</v>
      </c>
      <c r="Y290" s="6">
        <v>0</v>
      </c>
      <c r="Z290" s="6">
        <f>SUM(NonNurse[[#This Row],[Physical Therapist (PT) Hours]],NonNurse[[#This Row],[PT Assistant Hours]],NonNurse[[#This Row],[PT Aide Hours]])/NonNurse[[#This Row],[MDS Census]]</f>
        <v>0.14042914479777713</v>
      </c>
      <c r="AA290" s="6">
        <v>0</v>
      </c>
      <c r="AB290" s="6">
        <v>0</v>
      </c>
      <c r="AC290" s="6">
        <v>0</v>
      </c>
      <c r="AD290" s="6">
        <v>0</v>
      </c>
      <c r="AE290" s="6">
        <v>0</v>
      </c>
      <c r="AF290" s="6">
        <v>0</v>
      </c>
      <c r="AG290" s="6">
        <v>0</v>
      </c>
      <c r="AH290" s="1">
        <v>445366</v>
      </c>
      <c r="AI290">
        <v>4</v>
      </c>
    </row>
    <row r="291" spans="1:35" x14ac:dyDescent="0.25">
      <c r="A291" t="s">
        <v>352</v>
      </c>
      <c r="B291" t="s">
        <v>288</v>
      </c>
      <c r="C291" t="s">
        <v>488</v>
      </c>
      <c r="D291" t="s">
        <v>400</v>
      </c>
      <c r="E291" s="6">
        <v>72.195652173913047</v>
      </c>
      <c r="F291" s="6">
        <v>4.2608695652173916</v>
      </c>
      <c r="G291" s="6">
        <v>0.58695652173913049</v>
      </c>
      <c r="H291" s="6">
        <v>0.21739130434782608</v>
      </c>
      <c r="I291" s="6">
        <v>1.826086956521739</v>
      </c>
      <c r="J291" s="6">
        <v>0</v>
      </c>
      <c r="K291" s="6">
        <v>0</v>
      </c>
      <c r="L291" s="6">
        <v>0</v>
      </c>
      <c r="M291" s="6">
        <v>5.5850000000000009</v>
      </c>
      <c r="N291" s="6">
        <v>0</v>
      </c>
      <c r="O291" s="6">
        <f>SUM(NonNurse[[#This Row],[Qualified Social Work Staff Hours]],NonNurse[[#This Row],[Other Social Work Staff Hours]])/NonNurse[[#This Row],[MDS Census]]</f>
        <v>7.7359229147847042E-2</v>
      </c>
      <c r="P291" s="6">
        <v>11.149673913043477</v>
      </c>
      <c r="Q291" s="6">
        <v>0</v>
      </c>
      <c r="R291" s="6">
        <f>SUM(NonNurse[[#This Row],[Qualified Activities Professional Hours]],NonNurse[[#This Row],[Other Activities Professional Hours]])/NonNurse[[#This Row],[MDS Census]]</f>
        <v>0.15443691659138811</v>
      </c>
      <c r="S291" s="6">
        <v>0</v>
      </c>
      <c r="T291" s="6">
        <v>0</v>
      </c>
      <c r="U291" s="6">
        <v>0</v>
      </c>
      <c r="V291" s="6">
        <f>SUM(NonNurse[[#This Row],[Occupational Therapist Hours]],NonNurse[[#This Row],[OT Assistant Hours]],NonNurse[[#This Row],[OT Aide Hours]])/NonNurse[[#This Row],[MDS Census]]</f>
        <v>0</v>
      </c>
      <c r="W291" s="6">
        <v>0</v>
      </c>
      <c r="X291" s="6">
        <v>0</v>
      </c>
      <c r="Y291" s="6">
        <v>0</v>
      </c>
      <c r="Z291" s="6">
        <f>SUM(NonNurse[[#This Row],[Physical Therapist (PT) Hours]],NonNurse[[#This Row],[PT Assistant Hours]],NonNurse[[#This Row],[PT Aide Hours]])/NonNurse[[#This Row],[MDS Census]]</f>
        <v>0</v>
      </c>
      <c r="AA291" s="6">
        <v>0</v>
      </c>
      <c r="AB291" s="6">
        <v>0</v>
      </c>
      <c r="AC291" s="6">
        <v>0</v>
      </c>
      <c r="AD291" s="6">
        <v>0</v>
      </c>
      <c r="AE291" s="6">
        <v>0</v>
      </c>
      <c r="AF291" s="6">
        <v>0</v>
      </c>
      <c r="AG291" s="6">
        <v>0</v>
      </c>
      <c r="AH291" s="1">
        <v>445518</v>
      </c>
      <c r="AI291">
        <v>4</v>
      </c>
    </row>
    <row r="292" spans="1:35" x14ac:dyDescent="0.25">
      <c r="A292" t="s">
        <v>352</v>
      </c>
      <c r="B292" t="s">
        <v>220</v>
      </c>
      <c r="C292" t="s">
        <v>584</v>
      </c>
      <c r="D292" t="s">
        <v>442</v>
      </c>
      <c r="E292" s="6">
        <v>63.326086956521742</v>
      </c>
      <c r="F292" s="6">
        <v>48.157608695652172</v>
      </c>
      <c r="G292" s="6">
        <v>5.3804347826086953</v>
      </c>
      <c r="H292" s="6">
        <v>0.63043478260869568</v>
      </c>
      <c r="I292" s="6">
        <v>0.42391304347826086</v>
      </c>
      <c r="J292" s="6">
        <v>0</v>
      </c>
      <c r="K292" s="6">
        <v>0</v>
      </c>
      <c r="L292" s="6">
        <v>2.7402173913043488</v>
      </c>
      <c r="M292" s="6">
        <v>0.32065217391304346</v>
      </c>
      <c r="N292" s="6">
        <v>5.0054347826086953</v>
      </c>
      <c r="O292" s="6">
        <f>SUM(NonNurse[[#This Row],[Qualified Social Work Staff Hours]],NonNurse[[#This Row],[Other Social Work Staff Hours]])/NonNurse[[#This Row],[MDS Census]]</f>
        <v>8.4105732921386872E-2</v>
      </c>
      <c r="P292" s="6">
        <v>4.9293478260869561</v>
      </c>
      <c r="Q292" s="6">
        <v>4.1331521739130439</v>
      </c>
      <c r="R292" s="6">
        <f>SUM(NonNurse[[#This Row],[Qualified Activities Professional Hours]],NonNurse[[#This Row],[Other Activities Professional Hours]])/NonNurse[[#This Row],[MDS Census]]</f>
        <v>0.14310847923103329</v>
      </c>
      <c r="S292" s="6">
        <v>3.0822826086956523</v>
      </c>
      <c r="T292" s="6">
        <v>2.5852173913043481</v>
      </c>
      <c r="U292" s="6">
        <v>0</v>
      </c>
      <c r="V292" s="6">
        <f>SUM(NonNurse[[#This Row],[Occupational Therapist Hours]],NonNurse[[#This Row],[OT Assistant Hours]],NonNurse[[#This Row],[OT Aide Hours]])/NonNurse[[#This Row],[MDS Census]]</f>
        <v>8.9497082046000695E-2</v>
      </c>
      <c r="W292" s="6">
        <v>3.9652173913043494</v>
      </c>
      <c r="X292" s="6">
        <v>4.8670652173913052</v>
      </c>
      <c r="Y292" s="6">
        <v>0</v>
      </c>
      <c r="Z292" s="6">
        <f>SUM(NonNurse[[#This Row],[Physical Therapist (PT) Hours]],NonNurse[[#This Row],[PT Assistant Hours]],NonNurse[[#This Row],[PT Aide Hours]])/NonNurse[[#This Row],[MDS Census]]</f>
        <v>0.13947305183659461</v>
      </c>
      <c r="AA292" s="6">
        <v>0</v>
      </c>
      <c r="AB292" s="6">
        <v>0</v>
      </c>
      <c r="AC292" s="6">
        <v>0</v>
      </c>
      <c r="AD292" s="6">
        <v>0</v>
      </c>
      <c r="AE292" s="6">
        <v>0</v>
      </c>
      <c r="AF292" s="6">
        <v>0</v>
      </c>
      <c r="AG292" s="6">
        <v>0</v>
      </c>
      <c r="AH292" s="1">
        <v>445437</v>
      </c>
      <c r="AI292">
        <v>4</v>
      </c>
    </row>
    <row r="293" spans="1:35" x14ac:dyDescent="0.25">
      <c r="A293" t="s">
        <v>352</v>
      </c>
      <c r="B293" t="s">
        <v>293</v>
      </c>
      <c r="C293" t="s">
        <v>498</v>
      </c>
      <c r="D293" t="s">
        <v>402</v>
      </c>
      <c r="E293" s="6">
        <v>13.760869565217391</v>
      </c>
      <c r="F293" s="6">
        <v>0</v>
      </c>
      <c r="G293" s="6">
        <v>0</v>
      </c>
      <c r="H293" s="6">
        <v>0</v>
      </c>
      <c r="I293" s="6">
        <v>0</v>
      </c>
      <c r="J293" s="6">
        <v>0</v>
      </c>
      <c r="K293" s="6">
        <v>0</v>
      </c>
      <c r="L293" s="6">
        <v>5.0380434782608701</v>
      </c>
      <c r="M293" s="6">
        <v>0</v>
      </c>
      <c r="N293" s="6">
        <v>3.2478260869565205</v>
      </c>
      <c r="O293" s="6">
        <f>SUM(NonNurse[[#This Row],[Qualified Social Work Staff Hours]],NonNurse[[#This Row],[Other Social Work Staff Hours]])/NonNurse[[#This Row],[MDS Census]]</f>
        <v>0.23601895734597148</v>
      </c>
      <c r="P293" s="6">
        <v>0</v>
      </c>
      <c r="Q293" s="6">
        <v>1.2118478260869565</v>
      </c>
      <c r="R293" s="6">
        <f>SUM(NonNurse[[#This Row],[Qualified Activities Professional Hours]],NonNurse[[#This Row],[Other Activities Professional Hours]])/NonNurse[[#This Row],[MDS Census]]</f>
        <v>8.8064770932069519E-2</v>
      </c>
      <c r="S293" s="6">
        <v>8.8717391304347863</v>
      </c>
      <c r="T293" s="6">
        <v>3.0619565217391309</v>
      </c>
      <c r="U293" s="6">
        <v>0.45652173913043476</v>
      </c>
      <c r="V293" s="6">
        <f>SUM(NonNurse[[#This Row],[Occupational Therapist Hours]],NonNurse[[#This Row],[OT Assistant Hours]],NonNurse[[#This Row],[OT Aide Hours]])/NonNurse[[#This Row],[MDS Census]]</f>
        <v>0.90039494470774128</v>
      </c>
      <c r="W293" s="6">
        <v>10.837065217391306</v>
      </c>
      <c r="X293" s="6">
        <v>14.047826086956517</v>
      </c>
      <c r="Y293" s="6">
        <v>0</v>
      </c>
      <c r="Z293" s="6">
        <f>SUM(NonNurse[[#This Row],[Physical Therapist (PT) Hours]],NonNurse[[#This Row],[PT Assistant Hours]],NonNurse[[#This Row],[PT Aide Hours]])/NonNurse[[#This Row],[MDS Census]]</f>
        <v>1.8083807266982623</v>
      </c>
      <c r="AA293" s="6">
        <v>0</v>
      </c>
      <c r="AB293" s="6">
        <v>0</v>
      </c>
      <c r="AC293" s="6">
        <v>0</v>
      </c>
      <c r="AD293" s="6">
        <v>6.211086956521739</v>
      </c>
      <c r="AE293" s="6">
        <v>0</v>
      </c>
      <c r="AF293" s="6">
        <v>0</v>
      </c>
      <c r="AG293" s="6">
        <v>0</v>
      </c>
      <c r="AH293" s="1">
        <v>445523</v>
      </c>
      <c r="AI293">
        <v>4</v>
      </c>
    </row>
    <row r="294" spans="1:35" x14ac:dyDescent="0.25">
      <c r="A294" t="s">
        <v>352</v>
      </c>
      <c r="B294" t="s">
        <v>275</v>
      </c>
      <c r="C294" t="s">
        <v>498</v>
      </c>
      <c r="D294" t="s">
        <v>402</v>
      </c>
      <c r="E294" s="6">
        <v>96.913043478260875</v>
      </c>
      <c r="F294" s="6">
        <v>5.4782608695652177</v>
      </c>
      <c r="G294" s="6">
        <v>3.8043478260869568E-2</v>
      </c>
      <c r="H294" s="6">
        <v>0.31521739130434784</v>
      </c>
      <c r="I294" s="6">
        <v>0.95652173913043481</v>
      </c>
      <c r="J294" s="6">
        <v>0</v>
      </c>
      <c r="K294" s="6">
        <v>5.0869565217391308</v>
      </c>
      <c r="L294" s="6">
        <v>3.5274999999999999</v>
      </c>
      <c r="M294" s="6">
        <v>5.0434782608695654</v>
      </c>
      <c r="N294" s="6">
        <v>1.5271739130434783</v>
      </c>
      <c r="O294" s="6">
        <f>SUM(NonNurse[[#This Row],[Qualified Social Work Staff Hours]],NonNurse[[#This Row],[Other Social Work Staff Hours]])/NonNurse[[#This Row],[MDS Census]]</f>
        <v>6.7799461641991923E-2</v>
      </c>
      <c r="P294" s="6">
        <v>5.3532608695652177</v>
      </c>
      <c r="Q294" s="6">
        <v>11.024456521739131</v>
      </c>
      <c r="R294" s="6">
        <f>SUM(NonNurse[[#This Row],[Qualified Activities Professional Hours]],NonNurse[[#This Row],[Other Activities Professional Hours]])/NonNurse[[#This Row],[MDS Census]]</f>
        <v>0.16899394347240915</v>
      </c>
      <c r="S294" s="6">
        <v>2.7130434782608699</v>
      </c>
      <c r="T294" s="6">
        <v>8.0807608695652142</v>
      </c>
      <c r="U294" s="6">
        <v>0</v>
      </c>
      <c r="V294" s="6">
        <f>SUM(NonNurse[[#This Row],[Occupational Therapist Hours]],NonNurse[[#This Row],[OT Assistant Hours]],NonNurse[[#This Row],[OT Aide Hours]])/NonNurse[[#This Row],[MDS Census]]</f>
        <v>0.11137617765814263</v>
      </c>
      <c r="W294" s="6">
        <v>3.8205434782608689</v>
      </c>
      <c r="X294" s="6">
        <v>11.214565217391307</v>
      </c>
      <c r="Y294" s="6">
        <v>0</v>
      </c>
      <c r="Z294" s="6">
        <f>SUM(NonNurse[[#This Row],[Physical Therapist (PT) Hours]],NonNurse[[#This Row],[PT Assistant Hours]],NonNurse[[#This Row],[PT Aide Hours]])/NonNurse[[#This Row],[MDS Census]]</f>
        <v>0.15514019739793633</v>
      </c>
      <c r="AA294" s="6">
        <v>0</v>
      </c>
      <c r="AB294" s="6">
        <v>0</v>
      </c>
      <c r="AC294" s="6">
        <v>0</v>
      </c>
      <c r="AD294" s="6">
        <v>0</v>
      </c>
      <c r="AE294" s="6">
        <v>0</v>
      </c>
      <c r="AF294" s="6">
        <v>0</v>
      </c>
      <c r="AG294" s="6">
        <v>0</v>
      </c>
      <c r="AH294" s="1">
        <v>445501</v>
      </c>
      <c r="AI294">
        <v>4</v>
      </c>
    </row>
    <row r="295" spans="1:35" x14ac:dyDescent="0.25">
      <c r="A295" t="s">
        <v>352</v>
      </c>
      <c r="B295" t="s">
        <v>81</v>
      </c>
      <c r="C295" t="s">
        <v>468</v>
      </c>
      <c r="D295" t="s">
        <v>423</v>
      </c>
      <c r="E295" s="6">
        <v>88.739130434782609</v>
      </c>
      <c r="F295" s="6">
        <v>4.7391304347826084</v>
      </c>
      <c r="G295" s="6">
        <v>1.4945652173913044</v>
      </c>
      <c r="H295" s="6">
        <v>0.69021739130434778</v>
      </c>
      <c r="I295" s="6">
        <v>5.7282608695652177</v>
      </c>
      <c r="J295" s="6">
        <v>0</v>
      </c>
      <c r="K295" s="6">
        <v>0</v>
      </c>
      <c r="L295" s="6">
        <v>5.5360869565217392</v>
      </c>
      <c r="M295" s="6">
        <v>12.635869565217391</v>
      </c>
      <c r="N295" s="6">
        <v>10.258152173913043</v>
      </c>
      <c r="O295" s="6">
        <f>SUM(NonNurse[[#This Row],[Qualified Social Work Staff Hours]],NonNurse[[#This Row],[Other Social Work Staff Hours]])/NonNurse[[#This Row],[MDS Census]]</f>
        <v>0.25799240568348847</v>
      </c>
      <c r="P295" s="6">
        <v>5.2255434782608692</v>
      </c>
      <c r="Q295" s="6">
        <v>5.4347826086956523</v>
      </c>
      <c r="R295" s="6">
        <f>SUM(NonNurse[[#This Row],[Qualified Activities Professional Hours]],NonNurse[[#This Row],[Other Activities Professional Hours]])/NonNurse[[#This Row],[MDS Census]]</f>
        <v>0.12013106320431161</v>
      </c>
      <c r="S295" s="6">
        <v>5.1548913043478262</v>
      </c>
      <c r="T295" s="6">
        <v>9.375</v>
      </c>
      <c r="U295" s="6">
        <v>7.75</v>
      </c>
      <c r="V295" s="6">
        <f>SUM(NonNurse[[#This Row],[Occupational Therapist Hours]],NonNurse[[#This Row],[OT Assistant Hours]],NonNurse[[#This Row],[OT Aide Hours]])/NonNurse[[#This Row],[MDS Census]]</f>
        <v>0.2510717785399314</v>
      </c>
      <c r="W295" s="6">
        <v>10.266304347826088</v>
      </c>
      <c r="X295" s="6">
        <v>10.0625</v>
      </c>
      <c r="Y295" s="6">
        <v>0.39130434782608697</v>
      </c>
      <c r="Z295" s="6">
        <f>SUM(NonNurse[[#This Row],[Physical Therapist (PT) Hours]],NonNurse[[#This Row],[PT Assistant Hours]],NonNurse[[#This Row],[PT Aide Hours]])/NonNurse[[#This Row],[MDS Census]]</f>
        <v>0.23349461048505632</v>
      </c>
      <c r="AA295" s="6">
        <v>0</v>
      </c>
      <c r="AB295" s="6">
        <v>0</v>
      </c>
      <c r="AC295" s="6">
        <v>0</v>
      </c>
      <c r="AD295" s="6">
        <v>0</v>
      </c>
      <c r="AE295" s="6">
        <v>71.565217391304344</v>
      </c>
      <c r="AF295" s="6">
        <v>45.532608695652172</v>
      </c>
      <c r="AG295" s="6">
        <v>0</v>
      </c>
      <c r="AH295" s="1">
        <v>445203</v>
      </c>
      <c r="AI295">
        <v>4</v>
      </c>
    </row>
    <row r="296" spans="1:35" x14ac:dyDescent="0.25">
      <c r="A296" t="s">
        <v>352</v>
      </c>
      <c r="B296" t="s">
        <v>165</v>
      </c>
      <c r="C296" t="s">
        <v>513</v>
      </c>
      <c r="D296" t="s">
        <v>414</v>
      </c>
      <c r="E296" s="6">
        <v>84.467391304347828</v>
      </c>
      <c r="F296" s="6">
        <v>5.7391304347826084</v>
      </c>
      <c r="G296" s="6">
        <v>0.39130434782608697</v>
      </c>
      <c r="H296" s="6">
        <v>0.66304347826086951</v>
      </c>
      <c r="I296" s="6">
        <v>0</v>
      </c>
      <c r="J296" s="6">
        <v>0</v>
      </c>
      <c r="K296" s="6">
        <v>0</v>
      </c>
      <c r="L296" s="6">
        <v>5.650543478260869</v>
      </c>
      <c r="M296" s="6">
        <v>5.3348913043478241</v>
      </c>
      <c r="N296" s="6">
        <v>0</v>
      </c>
      <c r="O296" s="6">
        <f>SUM(NonNurse[[#This Row],[Qualified Social Work Staff Hours]],NonNurse[[#This Row],[Other Social Work Staff Hours]])/NonNurse[[#This Row],[MDS Census]]</f>
        <v>6.3159181572513171E-2</v>
      </c>
      <c r="P296" s="6">
        <v>5.5492391304347795</v>
      </c>
      <c r="Q296" s="6">
        <v>5.9673913043478262</v>
      </c>
      <c r="R296" s="6">
        <f>SUM(NonNurse[[#This Row],[Qualified Activities Professional Hours]],NonNurse[[#This Row],[Other Activities Professional Hours]])/NonNurse[[#This Row],[MDS Census]]</f>
        <v>0.13634409985844803</v>
      </c>
      <c r="S296" s="6">
        <v>7.966195652173913</v>
      </c>
      <c r="T296" s="6">
        <v>8.5850000000000009</v>
      </c>
      <c r="U296" s="6">
        <v>0</v>
      </c>
      <c r="V296" s="6">
        <f>SUM(NonNurse[[#This Row],[Occupational Therapist Hours]],NonNurse[[#This Row],[OT Assistant Hours]],NonNurse[[#This Row],[OT Aide Hours]])/NonNurse[[#This Row],[MDS Census]]</f>
        <v>0.19594775447175394</v>
      </c>
      <c r="W296" s="6">
        <v>7.3692391304347815</v>
      </c>
      <c r="X296" s="6">
        <v>5.0940217391304348</v>
      </c>
      <c r="Y296" s="6">
        <v>0</v>
      </c>
      <c r="Z296" s="6">
        <f>SUM(NonNurse[[#This Row],[Physical Therapist (PT) Hours]],NonNurse[[#This Row],[PT Assistant Hours]],NonNurse[[#This Row],[PT Aide Hours]])/NonNurse[[#This Row],[MDS Census]]</f>
        <v>0.1475511517179256</v>
      </c>
      <c r="AA296" s="6">
        <v>0</v>
      </c>
      <c r="AB296" s="6">
        <v>0</v>
      </c>
      <c r="AC296" s="6">
        <v>0</v>
      </c>
      <c r="AD296" s="6">
        <v>0</v>
      </c>
      <c r="AE296" s="6">
        <v>9.8369565217391308</v>
      </c>
      <c r="AF296" s="6">
        <v>0</v>
      </c>
      <c r="AG296" s="6">
        <v>0</v>
      </c>
      <c r="AH296" s="1">
        <v>445342</v>
      </c>
      <c r="AI296">
        <v>4</v>
      </c>
    </row>
    <row r="297" spans="1:35" x14ac:dyDescent="0.25">
      <c r="A297" t="s">
        <v>352</v>
      </c>
      <c r="B297" t="s">
        <v>32</v>
      </c>
      <c r="C297" t="s">
        <v>498</v>
      </c>
      <c r="D297" t="s">
        <v>402</v>
      </c>
      <c r="E297" s="6">
        <v>108.31521739130434</v>
      </c>
      <c r="F297" s="6">
        <v>5.1304347826086953</v>
      </c>
      <c r="G297" s="6">
        <v>0</v>
      </c>
      <c r="H297" s="6">
        <v>0.33695652173913043</v>
      </c>
      <c r="I297" s="6">
        <v>2.1630434782608696</v>
      </c>
      <c r="J297" s="6">
        <v>0</v>
      </c>
      <c r="K297" s="6">
        <v>7.4565217391304346</v>
      </c>
      <c r="L297" s="6">
        <v>5.8666304347826079</v>
      </c>
      <c r="M297" s="6">
        <v>7.3260869565217392</v>
      </c>
      <c r="N297" s="6">
        <v>0</v>
      </c>
      <c r="O297" s="6">
        <f>SUM(NonNurse[[#This Row],[Qualified Social Work Staff Hours]],NonNurse[[#This Row],[Other Social Work Staff Hours]])/NonNurse[[#This Row],[MDS Census]]</f>
        <v>6.7636728549924738E-2</v>
      </c>
      <c r="P297" s="6">
        <v>15.077065217391304</v>
      </c>
      <c r="Q297" s="6">
        <v>0</v>
      </c>
      <c r="R297" s="6">
        <f>SUM(NonNurse[[#This Row],[Qualified Activities Professional Hours]],NonNurse[[#This Row],[Other Activities Professional Hours]])/NonNurse[[#This Row],[MDS Census]]</f>
        <v>0.13919618665328651</v>
      </c>
      <c r="S297" s="6">
        <v>9.7582608695652162</v>
      </c>
      <c r="T297" s="6">
        <v>5.7013043478260865</v>
      </c>
      <c r="U297" s="6">
        <v>0</v>
      </c>
      <c r="V297" s="6">
        <f>SUM(NonNurse[[#This Row],[Occupational Therapist Hours]],NonNurse[[#This Row],[OT Assistant Hours]],NonNurse[[#This Row],[OT Aide Hours]])/NonNurse[[#This Row],[MDS Census]]</f>
        <v>0.14272754641244353</v>
      </c>
      <c r="W297" s="6">
        <v>5.5355434782608679</v>
      </c>
      <c r="X297" s="6">
        <v>9.1357608695652175</v>
      </c>
      <c r="Y297" s="6">
        <v>2.8804347826086958</v>
      </c>
      <c r="Z297" s="6">
        <f>SUM(NonNurse[[#This Row],[Physical Therapist (PT) Hours]],NonNurse[[#This Row],[PT Assistant Hours]],NonNurse[[#This Row],[PT Aide Hours]])/NonNurse[[#This Row],[MDS Census]]</f>
        <v>0.16204315102860012</v>
      </c>
      <c r="AA297" s="6">
        <v>0</v>
      </c>
      <c r="AB297" s="6">
        <v>0</v>
      </c>
      <c r="AC297" s="6">
        <v>0</v>
      </c>
      <c r="AD297" s="6">
        <v>0</v>
      </c>
      <c r="AE297" s="6">
        <v>3.9673913043478262</v>
      </c>
      <c r="AF297" s="6">
        <v>0</v>
      </c>
      <c r="AG297" s="6">
        <v>0.44565217391304346</v>
      </c>
      <c r="AH297" s="1">
        <v>445114</v>
      </c>
      <c r="AI297">
        <v>4</v>
      </c>
    </row>
    <row r="298" spans="1:35" x14ac:dyDescent="0.25">
      <c r="A298" t="s">
        <v>352</v>
      </c>
      <c r="B298" t="s">
        <v>83</v>
      </c>
      <c r="C298" t="s">
        <v>555</v>
      </c>
      <c r="D298" t="s">
        <v>409</v>
      </c>
      <c r="E298" s="6">
        <v>120.21739130434783</v>
      </c>
      <c r="F298" s="6">
        <v>4.6086956521739131</v>
      </c>
      <c r="G298" s="6">
        <v>1.8152173913043479</v>
      </c>
      <c r="H298" s="6">
        <v>0</v>
      </c>
      <c r="I298" s="6">
        <v>2.2608695652173911</v>
      </c>
      <c r="J298" s="6">
        <v>0</v>
      </c>
      <c r="K298" s="6">
        <v>12.565217391304348</v>
      </c>
      <c r="L298" s="6">
        <v>7.718695652173909</v>
      </c>
      <c r="M298" s="6">
        <v>9.8569565217391304</v>
      </c>
      <c r="N298" s="6">
        <v>4.7826086956521738</v>
      </c>
      <c r="O298" s="6">
        <f>SUM(NonNurse[[#This Row],[Qualified Social Work Staff Hours]],NonNurse[[#This Row],[Other Social Work Staff Hours]])/NonNurse[[#This Row],[MDS Census]]</f>
        <v>0.1217757685352622</v>
      </c>
      <c r="P298" s="6">
        <v>4.9565217391304346</v>
      </c>
      <c r="Q298" s="6">
        <v>3.7165217391304344</v>
      </c>
      <c r="R298" s="6">
        <f>SUM(NonNurse[[#This Row],[Qualified Activities Professional Hours]],NonNurse[[#This Row],[Other Activities Professional Hours]])/NonNurse[[#This Row],[MDS Census]]</f>
        <v>7.2144665461121152E-2</v>
      </c>
      <c r="S298" s="6">
        <v>8.8780434782608673</v>
      </c>
      <c r="T298" s="6">
        <v>8.5357608695652178</v>
      </c>
      <c r="U298" s="6">
        <v>0</v>
      </c>
      <c r="V298" s="6">
        <f>SUM(NonNurse[[#This Row],[Occupational Therapist Hours]],NonNurse[[#This Row],[OT Assistant Hours]],NonNurse[[#This Row],[OT Aide Hours]])/NonNurse[[#This Row],[MDS Census]]</f>
        <v>0.14485262206148281</v>
      </c>
      <c r="W298" s="6">
        <v>4.3160869565217377</v>
      </c>
      <c r="X298" s="6">
        <v>6.169130434782609</v>
      </c>
      <c r="Y298" s="6">
        <v>0</v>
      </c>
      <c r="Z298" s="6">
        <f>SUM(NonNurse[[#This Row],[Physical Therapist (PT) Hours]],NonNurse[[#This Row],[PT Assistant Hours]],NonNurse[[#This Row],[PT Aide Hours]])/NonNurse[[#This Row],[MDS Census]]</f>
        <v>8.7218806509945734E-2</v>
      </c>
      <c r="AA298" s="6">
        <v>0</v>
      </c>
      <c r="AB298" s="6">
        <v>0</v>
      </c>
      <c r="AC298" s="6">
        <v>0</v>
      </c>
      <c r="AD298" s="6">
        <v>0</v>
      </c>
      <c r="AE298" s="6">
        <v>53.565217391304351</v>
      </c>
      <c r="AF298" s="6">
        <v>19.771739130434781</v>
      </c>
      <c r="AG298" s="6">
        <v>0.4891304347826087</v>
      </c>
      <c r="AH298" s="1">
        <v>445207</v>
      </c>
      <c r="AI298">
        <v>4</v>
      </c>
    </row>
    <row r="299" spans="1:35" x14ac:dyDescent="0.25">
      <c r="A299" t="s">
        <v>352</v>
      </c>
      <c r="B299" t="s">
        <v>281</v>
      </c>
      <c r="C299" t="s">
        <v>473</v>
      </c>
      <c r="D299" t="s">
        <v>406</v>
      </c>
      <c r="E299" s="6">
        <v>51.75</v>
      </c>
      <c r="F299" s="6">
        <v>0</v>
      </c>
      <c r="G299" s="6">
        <v>0</v>
      </c>
      <c r="H299" s="6">
        <v>0</v>
      </c>
      <c r="I299" s="6">
        <v>0</v>
      </c>
      <c r="J299" s="6">
        <v>0</v>
      </c>
      <c r="K299" s="6">
        <v>0</v>
      </c>
      <c r="L299" s="6">
        <v>2.8805434782608699</v>
      </c>
      <c r="M299" s="6">
        <v>5.2646739130434792</v>
      </c>
      <c r="N299" s="6">
        <v>0</v>
      </c>
      <c r="O299" s="6">
        <f>SUM(NonNurse[[#This Row],[Qualified Social Work Staff Hours]],NonNurse[[#This Row],[Other Social Work Staff Hours]])/NonNurse[[#This Row],[MDS Census]]</f>
        <v>0.10173282923755515</v>
      </c>
      <c r="P299" s="6">
        <v>0</v>
      </c>
      <c r="Q299" s="6">
        <v>2.1667391304347832</v>
      </c>
      <c r="R299" s="6">
        <f>SUM(NonNurse[[#This Row],[Qualified Activities Professional Hours]],NonNurse[[#This Row],[Other Activities Professional Hours]])/NonNurse[[#This Row],[MDS Census]]</f>
        <v>4.1869355177483733E-2</v>
      </c>
      <c r="S299" s="6">
        <v>3.8972826086956505</v>
      </c>
      <c r="T299" s="6">
        <v>8.1935869565217416</v>
      </c>
      <c r="U299" s="6">
        <v>0</v>
      </c>
      <c r="V299" s="6">
        <f>SUM(NonNurse[[#This Row],[Occupational Therapist Hours]],NonNurse[[#This Row],[OT Assistant Hours]],NonNurse[[#This Row],[OT Aide Hours]])/NonNurse[[#This Row],[MDS Census]]</f>
        <v>0.23363999159840371</v>
      </c>
      <c r="W299" s="6">
        <v>4.1221739130434782</v>
      </c>
      <c r="X299" s="6">
        <v>7.9194565217391322</v>
      </c>
      <c r="Y299" s="6">
        <v>0</v>
      </c>
      <c r="Z299" s="6">
        <f>SUM(NonNurse[[#This Row],[Physical Therapist (PT) Hours]],NonNurse[[#This Row],[PT Assistant Hours]],NonNurse[[#This Row],[PT Aide Hours]])/NonNurse[[#This Row],[MDS Census]]</f>
        <v>0.2326885108170553</v>
      </c>
      <c r="AA299" s="6">
        <v>0</v>
      </c>
      <c r="AB299" s="6">
        <v>0</v>
      </c>
      <c r="AC299" s="6">
        <v>0</v>
      </c>
      <c r="AD299" s="6">
        <v>0</v>
      </c>
      <c r="AE299" s="6">
        <v>0</v>
      </c>
      <c r="AF299" s="6">
        <v>0</v>
      </c>
      <c r="AG299" s="6">
        <v>0</v>
      </c>
      <c r="AH299" s="1">
        <v>445510</v>
      </c>
      <c r="AI299">
        <v>4</v>
      </c>
    </row>
    <row r="300" spans="1:35" x14ac:dyDescent="0.25">
      <c r="A300" t="s">
        <v>352</v>
      </c>
      <c r="B300" t="s">
        <v>284</v>
      </c>
      <c r="C300" t="s">
        <v>610</v>
      </c>
      <c r="D300" t="s">
        <v>420</v>
      </c>
      <c r="E300" s="6">
        <v>66.913043478260875</v>
      </c>
      <c r="F300" s="6">
        <v>5.7391304347826084</v>
      </c>
      <c r="G300" s="6">
        <v>0</v>
      </c>
      <c r="H300" s="6">
        <v>0</v>
      </c>
      <c r="I300" s="6">
        <v>5.6956521739130439</v>
      </c>
      <c r="J300" s="6">
        <v>0</v>
      </c>
      <c r="K300" s="6">
        <v>0</v>
      </c>
      <c r="L300" s="6">
        <v>4.9645652173913053</v>
      </c>
      <c r="M300" s="6">
        <v>0</v>
      </c>
      <c r="N300" s="6">
        <v>0</v>
      </c>
      <c r="O300" s="6">
        <f>SUM(NonNurse[[#This Row],[Qualified Social Work Staff Hours]],NonNurse[[#This Row],[Other Social Work Staff Hours]])/NonNurse[[#This Row],[MDS Census]]</f>
        <v>0</v>
      </c>
      <c r="P300" s="6">
        <v>5.068586956521739</v>
      </c>
      <c r="Q300" s="6">
        <v>4.2744565217391308</v>
      </c>
      <c r="R300" s="6">
        <f>SUM(NonNurse[[#This Row],[Qualified Activities Professional Hours]],NonNurse[[#This Row],[Other Activities Professional Hours]])/NonNurse[[#This Row],[MDS Census]]</f>
        <v>0.13962962962962963</v>
      </c>
      <c r="S300" s="6">
        <v>1.7226086956521738</v>
      </c>
      <c r="T300" s="6">
        <v>12.082065217391303</v>
      </c>
      <c r="U300" s="6">
        <v>0</v>
      </c>
      <c r="V300" s="6">
        <f>SUM(NonNurse[[#This Row],[Occupational Therapist Hours]],NonNurse[[#This Row],[OT Assistant Hours]],NonNurse[[#This Row],[OT Aide Hours]])/NonNurse[[#This Row],[MDS Census]]</f>
        <v>0.20630766731643921</v>
      </c>
      <c r="W300" s="6">
        <v>2.3838043478260866</v>
      </c>
      <c r="X300" s="6">
        <v>9.0019565217391317</v>
      </c>
      <c r="Y300" s="6">
        <v>0</v>
      </c>
      <c r="Z300" s="6">
        <f>SUM(NonNurse[[#This Row],[Physical Therapist (PT) Hours]],NonNurse[[#This Row],[PT Assistant Hours]],NonNurse[[#This Row],[PT Aide Hours]])/NonNurse[[#This Row],[MDS Census]]</f>
        <v>0.1701575698505523</v>
      </c>
      <c r="AA300" s="6">
        <v>0</v>
      </c>
      <c r="AB300" s="6">
        <v>0</v>
      </c>
      <c r="AC300" s="6">
        <v>0</v>
      </c>
      <c r="AD300" s="6">
        <v>0</v>
      </c>
      <c r="AE300" s="6">
        <v>0</v>
      </c>
      <c r="AF300" s="6">
        <v>0</v>
      </c>
      <c r="AG300" s="6">
        <v>0</v>
      </c>
      <c r="AH300" s="1">
        <v>445513</v>
      </c>
      <c r="AI300">
        <v>4</v>
      </c>
    </row>
    <row r="301" spans="1:35" x14ac:dyDescent="0.25">
      <c r="A301" t="s">
        <v>352</v>
      </c>
      <c r="B301" t="s">
        <v>98</v>
      </c>
      <c r="C301" t="s">
        <v>527</v>
      </c>
      <c r="D301" t="s">
        <v>374</v>
      </c>
      <c r="E301" s="6">
        <v>39.228260869565219</v>
      </c>
      <c r="F301" s="6">
        <v>5.7391304347826084</v>
      </c>
      <c r="G301" s="6">
        <v>0.13043478260869565</v>
      </c>
      <c r="H301" s="6">
        <v>0</v>
      </c>
      <c r="I301" s="6">
        <v>0</v>
      </c>
      <c r="J301" s="6">
        <v>0</v>
      </c>
      <c r="K301" s="6">
        <v>0.31521739130434784</v>
      </c>
      <c r="L301" s="6">
        <v>1.1616304347826087</v>
      </c>
      <c r="M301" s="6">
        <v>0</v>
      </c>
      <c r="N301" s="6">
        <v>8.4697826086956542</v>
      </c>
      <c r="O301" s="6">
        <f>SUM(NonNurse[[#This Row],[Qualified Social Work Staff Hours]],NonNurse[[#This Row],[Other Social Work Staff Hours]])/NonNurse[[#This Row],[MDS Census]]</f>
        <v>0.21591022443890279</v>
      </c>
      <c r="P301" s="6">
        <v>5.538152173913045</v>
      </c>
      <c r="Q301" s="6">
        <v>0</v>
      </c>
      <c r="R301" s="6">
        <f>SUM(NonNurse[[#This Row],[Qualified Activities Professional Hours]],NonNurse[[#This Row],[Other Activities Professional Hours]])/NonNurse[[#This Row],[MDS Census]]</f>
        <v>0.14117761152673874</v>
      </c>
      <c r="S301" s="6">
        <v>3.5063043478260862</v>
      </c>
      <c r="T301" s="6">
        <v>0.37880434782608696</v>
      </c>
      <c r="U301" s="6">
        <v>0</v>
      </c>
      <c r="V301" s="6">
        <f>SUM(NonNurse[[#This Row],[Occupational Therapist Hours]],NonNurse[[#This Row],[OT Assistant Hours]],NonNurse[[#This Row],[OT Aide Hours]])/NonNurse[[#This Row],[MDS Census]]</f>
        <v>9.9038514824050961E-2</v>
      </c>
      <c r="W301" s="6">
        <v>4.887391304347827</v>
      </c>
      <c r="X301" s="6">
        <v>0.36423913043478268</v>
      </c>
      <c r="Y301" s="6">
        <v>0</v>
      </c>
      <c r="Z301" s="6">
        <f>SUM(NonNurse[[#This Row],[Physical Therapist (PT) Hours]],NonNurse[[#This Row],[PT Assistant Hours]],NonNurse[[#This Row],[PT Aide Hours]])/NonNurse[[#This Row],[MDS Census]]</f>
        <v>0.13387364921030759</v>
      </c>
      <c r="AA301" s="6">
        <v>0</v>
      </c>
      <c r="AB301" s="6">
        <v>0</v>
      </c>
      <c r="AC301" s="6">
        <v>0</v>
      </c>
      <c r="AD301" s="6">
        <v>0</v>
      </c>
      <c r="AE301" s="6">
        <v>0</v>
      </c>
      <c r="AF301" s="6">
        <v>0</v>
      </c>
      <c r="AG301" s="6">
        <v>0</v>
      </c>
      <c r="AH301" s="1">
        <v>445233</v>
      </c>
      <c r="AI301">
        <v>4</v>
      </c>
    </row>
    <row r="302" spans="1:35" x14ac:dyDescent="0.25">
      <c r="A302" t="s">
        <v>352</v>
      </c>
      <c r="B302" t="s">
        <v>131</v>
      </c>
      <c r="C302" t="s">
        <v>569</v>
      </c>
      <c r="D302" t="s">
        <v>423</v>
      </c>
      <c r="E302" s="6">
        <v>101.6195652173913</v>
      </c>
      <c r="F302" s="6">
        <v>5.0434782608695654</v>
      </c>
      <c r="G302" s="6">
        <v>0.86956521739130432</v>
      </c>
      <c r="H302" s="6">
        <v>0</v>
      </c>
      <c r="I302" s="6">
        <v>5.5652173913043477</v>
      </c>
      <c r="J302" s="6">
        <v>0</v>
      </c>
      <c r="K302" s="6">
        <v>0</v>
      </c>
      <c r="L302" s="6">
        <v>4.3002173913043489</v>
      </c>
      <c r="M302" s="6">
        <v>5.4782608695652177</v>
      </c>
      <c r="N302" s="6">
        <v>0</v>
      </c>
      <c r="O302" s="6">
        <f>SUM(NonNurse[[#This Row],[Qualified Social Work Staff Hours]],NonNurse[[#This Row],[Other Social Work Staff Hours]])/NonNurse[[#This Row],[MDS Census]]</f>
        <v>5.3909509038399833E-2</v>
      </c>
      <c r="P302" s="6">
        <v>4.6711956521739131</v>
      </c>
      <c r="Q302" s="6">
        <v>0.54076086956521741</v>
      </c>
      <c r="R302" s="6">
        <f>SUM(NonNurse[[#This Row],[Qualified Activities Professional Hours]],NonNurse[[#This Row],[Other Activities Professional Hours]])/NonNurse[[#This Row],[MDS Census]]</f>
        <v>5.1288907904588732E-2</v>
      </c>
      <c r="S302" s="6">
        <v>4.8600000000000012</v>
      </c>
      <c r="T302" s="6">
        <v>8.9322826086956546</v>
      </c>
      <c r="U302" s="6">
        <v>0</v>
      </c>
      <c r="V302" s="6">
        <f>SUM(NonNurse[[#This Row],[Occupational Therapist Hours]],NonNurse[[#This Row],[OT Assistant Hours]],NonNurse[[#This Row],[OT Aide Hours]])/NonNurse[[#This Row],[MDS Census]]</f>
        <v>0.13572467643598252</v>
      </c>
      <c r="W302" s="6">
        <v>7.0371739130434792</v>
      </c>
      <c r="X302" s="6">
        <v>9.0365217391304338</v>
      </c>
      <c r="Y302" s="6">
        <v>0</v>
      </c>
      <c r="Z302" s="6">
        <f>SUM(NonNurse[[#This Row],[Physical Therapist (PT) Hours]],NonNurse[[#This Row],[PT Assistant Hours]],NonNurse[[#This Row],[PT Aide Hours]])/NonNurse[[#This Row],[MDS Census]]</f>
        <v>0.15817520590437481</v>
      </c>
      <c r="AA302" s="6">
        <v>0</v>
      </c>
      <c r="AB302" s="6">
        <v>0</v>
      </c>
      <c r="AC302" s="6">
        <v>0</v>
      </c>
      <c r="AD302" s="6">
        <v>0</v>
      </c>
      <c r="AE302" s="6">
        <v>4.4021739130434785</v>
      </c>
      <c r="AF302" s="6">
        <v>0</v>
      </c>
      <c r="AG302" s="6">
        <v>0</v>
      </c>
      <c r="AH302" s="1">
        <v>445281</v>
      </c>
      <c r="AI302">
        <v>4</v>
      </c>
    </row>
    <row r="303" spans="1:35" x14ac:dyDescent="0.25">
      <c r="A303" t="s">
        <v>352</v>
      </c>
      <c r="B303" t="s">
        <v>88</v>
      </c>
      <c r="C303" t="s">
        <v>545</v>
      </c>
      <c r="D303" t="s">
        <v>397</v>
      </c>
      <c r="E303" s="6">
        <v>56.152173913043477</v>
      </c>
      <c r="F303" s="6">
        <v>5.3043478260869561</v>
      </c>
      <c r="G303" s="6">
        <v>0</v>
      </c>
      <c r="H303" s="6">
        <v>0</v>
      </c>
      <c r="I303" s="6">
        <v>0</v>
      </c>
      <c r="J303" s="6">
        <v>0</v>
      </c>
      <c r="K303" s="6">
        <v>0</v>
      </c>
      <c r="L303" s="6">
        <v>4.6323913043478271</v>
      </c>
      <c r="M303" s="6">
        <v>5.810652173913045</v>
      </c>
      <c r="N303" s="6">
        <v>0</v>
      </c>
      <c r="O303" s="6">
        <f>SUM(NonNurse[[#This Row],[Qualified Social Work Staff Hours]],NonNurse[[#This Row],[Other Social Work Staff Hours]])/NonNurse[[#This Row],[MDS Census]]</f>
        <v>0.10348044909020522</v>
      </c>
      <c r="P303" s="6">
        <v>6.1202173913043456</v>
      </c>
      <c r="Q303" s="6">
        <v>4.85445652173913</v>
      </c>
      <c r="R303" s="6">
        <f>SUM(NonNurse[[#This Row],[Qualified Activities Professional Hours]],NonNurse[[#This Row],[Other Activities Professional Hours]])/NonNurse[[#This Row],[MDS Census]]</f>
        <v>0.1954452187379016</v>
      </c>
      <c r="S303" s="6">
        <v>5.2608695652173916</v>
      </c>
      <c r="T303" s="6">
        <v>3.3922826086956519</v>
      </c>
      <c r="U303" s="6">
        <v>0</v>
      </c>
      <c r="V303" s="6">
        <f>SUM(NonNurse[[#This Row],[Occupational Therapist Hours]],NonNurse[[#This Row],[OT Assistant Hours]],NonNurse[[#This Row],[OT Aide Hours]])/NonNurse[[#This Row],[MDS Census]]</f>
        <v>0.15410181958962446</v>
      </c>
      <c r="W303" s="6">
        <v>0.28086956521739126</v>
      </c>
      <c r="X303" s="6">
        <v>4.7211956521739129</v>
      </c>
      <c r="Y303" s="6">
        <v>0</v>
      </c>
      <c r="Z303" s="6">
        <f>SUM(NonNurse[[#This Row],[Physical Therapist (PT) Hours]],NonNurse[[#This Row],[PT Assistant Hours]],NonNurse[[#This Row],[PT Aide Hours]])/NonNurse[[#This Row],[MDS Census]]</f>
        <v>8.9080526519550909E-2</v>
      </c>
      <c r="AA303" s="6">
        <v>0</v>
      </c>
      <c r="AB303" s="6">
        <v>0</v>
      </c>
      <c r="AC303" s="6">
        <v>0</v>
      </c>
      <c r="AD303" s="6">
        <v>0</v>
      </c>
      <c r="AE303" s="6">
        <v>0</v>
      </c>
      <c r="AF303" s="6">
        <v>0</v>
      </c>
      <c r="AG303" s="6">
        <v>0</v>
      </c>
      <c r="AH303" s="1">
        <v>445216</v>
      </c>
      <c r="AI303">
        <v>4</v>
      </c>
    </row>
    <row r="304" spans="1:35" x14ac:dyDescent="0.25">
      <c r="A304" t="s">
        <v>352</v>
      </c>
      <c r="B304" t="s">
        <v>133</v>
      </c>
      <c r="C304" t="s">
        <v>570</v>
      </c>
      <c r="D304" t="s">
        <v>388</v>
      </c>
      <c r="E304" s="6">
        <v>68.141304347826093</v>
      </c>
      <c r="F304" s="6">
        <v>4.7826086956521738</v>
      </c>
      <c r="G304" s="6">
        <v>0.97826086956521741</v>
      </c>
      <c r="H304" s="6">
        <v>0.36771739130434805</v>
      </c>
      <c r="I304" s="6">
        <v>1.0326086956521738</v>
      </c>
      <c r="J304" s="6">
        <v>0</v>
      </c>
      <c r="K304" s="6">
        <v>4.2608695652173916</v>
      </c>
      <c r="L304" s="6">
        <v>3.3453260869565233</v>
      </c>
      <c r="M304" s="6">
        <v>4.586195652173914</v>
      </c>
      <c r="N304" s="6">
        <v>0</v>
      </c>
      <c r="O304" s="6">
        <f>SUM(NonNurse[[#This Row],[Qualified Social Work Staff Hours]],NonNurse[[#This Row],[Other Social Work Staff Hours]])/NonNurse[[#This Row],[MDS Census]]</f>
        <v>6.7304195246450801E-2</v>
      </c>
      <c r="P304" s="6">
        <v>0</v>
      </c>
      <c r="Q304" s="6">
        <v>5.1036956521739123</v>
      </c>
      <c r="R304" s="6">
        <f>SUM(NonNurse[[#This Row],[Qualified Activities Professional Hours]],NonNurse[[#This Row],[Other Activities Professional Hours]])/NonNurse[[#This Row],[MDS Census]]</f>
        <v>7.4898707927899169E-2</v>
      </c>
      <c r="S304" s="6">
        <v>0.70543478260869574</v>
      </c>
      <c r="T304" s="6">
        <v>8.0925000000000011</v>
      </c>
      <c r="U304" s="6">
        <v>0</v>
      </c>
      <c r="V304" s="6">
        <f>SUM(NonNurse[[#This Row],[Occupational Therapist Hours]],NonNurse[[#This Row],[OT Assistant Hours]],NonNurse[[#This Row],[OT Aide Hours]])/NonNurse[[#This Row],[MDS Census]]</f>
        <v>0.12911309618758973</v>
      </c>
      <c r="W304" s="6">
        <v>0.7640217391304347</v>
      </c>
      <c r="X304" s="6">
        <v>10.642826086956523</v>
      </c>
      <c r="Y304" s="6">
        <v>0</v>
      </c>
      <c r="Z304" s="6">
        <f>SUM(NonNurse[[#This Row],[Physical Therapist (PT) Hours]],NonNurse[[#This Row],[PT Assistant Hours]],NonNurse[[#This Row],[PT Aide Hours]])/NonNurse[[#This Row],[MDS Census]]</f>
        <v>0.1673999042909555</v>
      </c>
      <c r="AA304" s="6">
        <v>0</v>
      </c>
      <c r="AB304" s="6">
        <v>5.5543478260869561</v>
      </c>
      <c r="AC304" s="6">
        <v>0</v>
      </c>
      <c r="AD304" s="6">
        <v>0</v>
      </c>
      <c r="AE304" s="6">
        <v>0</v>
      </c>
      <c r="AF304" s="6">
        <v>0</v>
      </c>
      <c r="AG304" s="6">
        <v>0</v>
      </c>
      <c r="AH304" s="1">
        <v>445284</v>
      </c>
      <c r="AI304">
        <v>4</v>
      </c>
    </row>
    <row r="305" spans="1:35" x14ac:dyDescent="0.25">
      <c r="A305" t="s">
        <v>352</v>
      </c>
      <c r="B305" t="s">
        <v>219</v>
      </c>
      <c r="C305" t="s">
        <v>520</v>
      </c>
      <c r="D305" t="s">
        <v>452</v>
      </c>
      <c r="E305" s="6">
        <v>52.684782608695649</v>
      </c>
      <c r="F305" s="6">
        <v>5.0434782608695654</v>
      </c>
      <c r="G305" s="6">
        <v>0.70826086956521739</v>
      </c>
      <c r="H305" s="6">
        <v>0.40554347826086962</v>
      </c>
      <c r="I305" s="6">
        <v>1.1195652173913044</v>
      </c>
      <c r="J305" s="6">
        <v>0</v>
      </c>
      <c r="K305" s="6">
        <v>0</v>
      </c>
      <c r="L305" s="6">
        <v>3.9254347826086944</v>
      </c>
      <c r="M305" s="6">
        <v>11.442173913043479</v>
      </c>
      <c r="N305" s="6">
        <v>5.3395652173913053</v>
      </c>
      <c r="O305" s="6">
        <f>SUM(NonNurse[[#This Row],[Qualified Social Work Staff Hours]],NonNurse[[#This Row],[Other Social Work Staff Hours]])/NonNurse[[#This Row],[MDS Census]]</f>
        <v>0.31853105013410365</v>
      </c>
      <c r="P305" s="6">
        <v>5.4468478260869562</v>
      </c>
      <c r="Q305" s="6">
        <v>0</v>
      </c>
      <c r="R305" s="6">
        <f>SUM(NonNurse[[#This Row],[Qualified Activities Professional Hours]],NonNurse[[#This Row],[Other Activities Professional Hours]])/NonNurse[[#This Row],[MDS Census]]</f>
        <v>0.10338559933979781</v>
      </c>
      <c r="S305" s="6">
        <v>5.1921739130434776</v>
      </c>
      <c r="T305" s="6">
        <v>0.39358695652173914</v>
      </c>
      <c r="U305" s="6">
        <v>0</v>
      </c>
      <c r="V305" s="6">
        <f>SUM(NonNurse[[#This Row],[Occupational Therapist Hours]],NonNurse[[#This Row],[OT Assistant Hours]],NonNurse[[#This Row],[OT Aide Hours]])/NonNurse[[#This Row],[MDS Census]]</f>
        <v>0.10602228182380853</v>
      </c>
      <c r="W305" s="6">
        <v>6.9072826086956516</v>
      </c>
      <c r="X305" s="6">
        <v>0</v>
      </c>
      <c r="Y305" s="6">
        <v>0</v>
      </c>
      <c r="Z305" s="6">
        <f>SUM(NonNurse[[#This Row],[Physical Therapist (PT) Hours]],NonNurse[[#This Row],[PT Assistant Hours]],NonNurse[[#This Row],[PT Aide Hours]])/NonNurse[[#This Row],[MDS Census]]</f>
        <v>0.13110583866309056</v>
      </c>
      <c r="AA305" s="6">
        <v>0</v>
      </c>
      <c r="AB305" s="6">
        <v>0</v>
      </c>
      <c r="AC305" s="6">
        <v>0</v>
      </c>
      <c r="AD305" s="6">
        <v>0</v>
      </c>
      <c r="AE305" s="6">
        <v>0</v>
      </c>
      <c r="AF305" s="6">
        <v>0</v>
      </c>
      <c r="AG305" s="6">
        <v>0</v>
      </c>
      <c r="AH305" s="1">
        <v>445435</v>
      </c>
      <c r="AI305">
        <v>4</v>
      </c>
    </row>
    <row r="306" spans="1:35" x14ac:dyDescent="0.25">
      <c r="A306" t="s">
        <v>352</v>
      </c>
      <c r="B306" t="s">
        <v>183</v>
      </c>
      <c r="C306" t="s">
        <v>468</v>
      </c>
      <c r="D306" t="s">
        <v>423</v>
      </c>
      <c r="E306" s="6">
        <v>56.771739130434781</v>
      </c>
      <c r="F306" s="6">
        <v>5</v>
      </c>
      <c r="G306" s="6">
        <v>0</v>
      </c>
      <c r="H306" s="6">
        <v>0.73097826086956519</v>
      </c>
      <c r="I306" s="6">
        <v>4.9565217391304346</v>
      </c>
      <c r="J306" s="6">
        <v>0</v>
      </c>
      <c r="K306" s="6">
        <v>3.7282608695652173</v>
      </c>
      <c r="L306" s="6">
        <v>7.327934782608696</v>
      </c>
      <c r="M306" s="6">
        <v>1.4076086956521738</v>
      </c>
      <c r="N306" s="6">
        <v>0</v>
      </c>
      <c r="O306" s="6">
        <f>SUM(NonNurse[[#This Row],[Qualified Social Work Staff Hours]],NonNurse[[#This Row],[Other Social Work Staff Hours]])/NonNurse[[#This Row],[MDS Census]]</f>
        <v>2.4794179590273788E-2</v>
      </c>
      <c r="P306" s="6">
        <v>5.0380434782608692</v>
      </c>
      <c r="Q306" s="6">
        <v>0</v>
      </c>
      <c r="R306" s="6">
        <f>SUM(NonNurse[[#This Row],[Qualified Activities Professional Hours]],NonNurse[[#This Row],[Other Activities Professional Hours]])/NonNurse[[#This Row],[MDS Census]]</f>
        <v>8.8742102240091894E-2</v>
      </c>
      <c r="S306" s="6">
        <v>6.8207608695652189</v>
      </c>
      <c r="T306" s="6">
        <v>6.5211956521739145</v>
      </c>
      <c r="U306" s="6">
        <v>0</v>
      </c>
      <c r="V306" s="6">
        <f>SUM(NonNurse[[#This Row],[Occupational Therapist Hours]],NonNurse[[#This Row],[OT Assistant Hours]],NonNurse[[#This Row],[OT Aide Hours]])/NonNurse[[#This Row],[MDS Census]]</f>
        <v>0.23501053034654418</v>
      </c>
      <c r="W306" s="6">
        <v>12.013152173913042</v>
      </c>
      <c r="X306" s="6">
        <v>5.4344565217391292</v>
      </c>
      <c r="Y306" s="6">
        <v>2.5760869565217392</v>
      </c>
      <c r="Z306" s="6">
        <f>SUM(NonNurse[[#This Row],[Physical Therapist (PT) Hours]],NonNurse[[#This Row],[PT Assistant Hours]],NonNurse[[#This Row],[PT Aide Hours]])/NonNurse[[#This Row],[MDS Census]]</f>
        <v>0.35270534175761054</v>
      </c>
      <c r="AA306" s="6">
        <v>0</v>
      </c>
      <c r="AB306" s="6">
        <v>0</v>
      </c>
      <c r="AC306" s="6">
        <v>0</v>
      </c>
      <c r="AD306" s="6">
        <v>0</v>
      </c>
      <c r="AE306" s="6">
        <v>0</v>
      </c>
      <c r="AF306" s="6">
        <v>0</v>
      </c>
      <c r="AG306" s="6">
        <v>0</v>
      </c>
      <c r="AH306" s="1">
        <v>445378</v>
      </c>
      <c r="AI306">
        <v>4</v>
      </c>
    </row>
    <row r="307" spans="1:35" x14ac:dyDescent="0.25">
      <c r="A307" t="s">
        <v>352</v>
      </c>
      <c r="B307" t="s">
        <v>82</v>
      </c>
      <c r="C307" t="s">
        <v>543</v>
      </c>
      <c r="D307" t="s">
        <v>396</v>
      </c>
      <c r="E307" s="6">
        <v>32.489130434782609</v>
      </c>
      <c r="F307" s="6">
        <v>5.7388043478260871</v>
      </c>
      <c r="G307" s="6">
        <v>0.17391304347826086</v>
      </c>
      <c r="H307" s="6">
        <v>0.23369565217391305</v>
      </c>
      <c r="I307" s="6">
        <v>0.57608695652173914</v>
      </c>
      <c r="J307" s="6">
        <v>0</v>
      </c>
      <c r="K307" s="6">
        <v>0</v>
      </c>
      <c r="L307" s="6">
        <v>0.17065217391304352</v>
      </c>
      <c r="M307" s="6">
        <v>0</v>
      </c>
      <c r="N307" s="6">
        <v>5.0293478260869549</v>
      </c>
      <c r="O307" s="6">
        <f>SUM(NonNurse[[#This Row],[Qualified Social Work Staff Hours]],NonNurse[[#This Row],[Other Social Work Staff Hours]])/NonNurse[[#This Row],[MDS Census]]</f>
        <v>0.15480093676814982</v>
      </c>
      <c r="P307" s="6">
        <v>0</v>
      </c>
      <c r="Q307" s="6">
        <v>0</v>
      </c>
      <c r="R307" s="6">
        <f>SUM(NonNurse[[#This Row],[Qualified Activities Professional Hours]],NonNurse[[#This Row],[Other Activities Professional Hours]])/NonNurse[[#This Row],[MDS Census]]</f>
        <v>0</v>
      </c>
      <c r="S307" s="6">
        <v>1.2466304347826085</v>
      </c>
      <c r="T307" s="6">
        <v>0.96706521739130447</v>
      </c>
      <c r="U307" s="6">
        <v>0</v>
      </c>
      <c r="V307" s="6">
        <f>SUM(NonNurse[[#This Row],[Occupational Therapist Hours]],NonNurse[[#This Row],[OT Assistant Hours]],NonNurse[[#This Row],[OT Aide Hours]])/NonNurse[[#This Row],[MDS Census]]</f>
        <v>6.8136500501840086E-2</v>
      </c>
      <c r="W307" s="6">
        <v>0</v>
      </c>
      <c r="X307" s="6">
        <v>5.7388043478260871</v>
      </c>
      <c r="Y307" s="6">
        <v>0</v>
      </c>
      <c r="Z307" s="6">
        <f>SUM(NonNurse[[#This Row],[Physical Therapist (PT) Hours]],NonNurse[[#This Row],[PT Assistant Hours]],NonNurse[[#This Row],[PT Aide Hours]])/NonNurse[[#This Row],[MDS Census]]</f>
        <v>0.17663767146202744</v>
      </c>
      <c r="AA307" s="6">
        <v>0</v>
      </c>
      <c r="AB307" s="6">
        <v>0</v>
      </c>
      <c r="AC307" s="6">
        <v>0</v>
      </c>
      <c r="AD307" s="6">
        <v>0</v>
      </c>
      <c r="AE307" s="6">
        <v>0</v>
      </c>
      <c r="AF307" s="6">
        <v>0</v>
      </c>
      <c r="AG307" s="6">
        <v>0</v>
      </c>
      <c r="AH307" s="1">
        <v>445205</v>
      </c>
      <c r="AI307">
        <v>4</v>
      </c>
    </row>
    <row r="308" spans="1:35" x14ac:dyDescent="0.25">
      <c r="A308" t="s">
        <v>352</v>
      </c>
      <c r="B308" t="s">
        <v>147</v>
      </c>
      <c r="C308" t="s">
        <v>460</v>
      </c>
      <c r="D308" t="s">
        <v>406</v>
      </c>
      <c r="E308" s="6">
        <v>74.326086956521735</v>
      </c>
      <c r="F308" s="6">
        <v>49.296195652173914</v>
      </c>
      <c r="G308" s="6">
        <v>0.375</v>
      </c>
      <c r="H308" s="6">
        <v>0</v>
      </c>
      <c r="I308" s="6">
        <v>0</v>
      </c>
      <c r="J308" s="6">
        <v>0</v>
      </c>
      <c r="K308" s="6">
        <v>0</v>
      </c>
      <c r="L308" s="6">
        <v>1.8994565217391304</v>
      </c>
      <c r="M308" s="6">
        <v>10.054347826086957</v>
      </c>
      <c r="N308" s="6">
        <v>0</v>
      </c>
      <c r="O308" s="6">
        <f>SUM(NonNurse[[#This Row],[Qualified Social Work Staff Hours]],NonNurse[[#This Row],[Other Social Work Staff Hours]])/NonNurse[[#This Row],[MDS Census]]</f>
        <v>0.13527347177537294</v>
      </c>
      <c r="P308" s="6">
        <v>0</v>
      </c>
      <c r="Q308" s="6">
        <v>5.5217391304347823</v>
      </c>
      <c r="R308" s="6">
        <f>SUM(NonNurse[[#This Row],[Qualified Activities Professional Hours]],NonNurse[[#This Row],[Other Activities Professional Hours]])/NonNurse[[#This Row],[MDS Census]]</f>
        <v>7.4290728283123719E-2</v>
      </c>
      <c r="S308" s="6">
        <v>0</v>
      </c>
      <c r="T308" s="6">
        <v>8.570652173913043</v>
      </c>
      <c r="U308" s="6">
        <v>0</v>
      </c>
      <c r="V308" s="6">
        <f>SUM(NonNurse[[#This Row],[Occupational Therapist Hours]],NonNurse[[#This Row],[OT Assistant Hours]],NonNurse[[#This Row],[OT Aide Hours]])/NonNurse[[#This Row],[MDS Census]]</f>
        <v>0.11531149458906113</v>
      </c>
      <c r="W308" s="6">
        <v>8.1521739130434784E-2</v>
      </c>
      <c r="X308" s="6">
        <v>15.644021739130435</v>
      </c>
      <c r="Y308" s="6">
        <v>0</v>
      </c>
      <c r="Z308" s="6">
        <f>SUM(NonNurse[[#This Row],[Physical Therapist (PT) Hours]],NonNurse[[#This Row],[PT Assistant Hours]],NonNurse[[#This Row],[PT Aide Hours]])/NonNurse[[#This Row],[MDS Census]]</f>
        <v>0.2115750219362387</v>
      </c>
      <c r="AA308" s="6">
        <v>0</v>
      </c>
      <c r="AB308" s="6">
        <v>0</v>
      </c>
      <c r="AC308" s="6">
        <v>0</v>
      </c>
      <c r="AD308" s="6">
        <v>0</v>
      </c>
      <c r="AE308" s="6">
        <v>29.402173913043477</v>
      </c>
      <c r="AF308" s="6">
        <v>0</v>
      </c>
      <c r="AG308" s="6">
        <v>0.10869565217391304</v>
      </c>
      <c r="AH308" s="1">
        <v>445304</v>
      </c>
      <c r="AI308">
        <v>4</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6" customWidth="1"/>
    <col min="2" max="2" width="27.28515625" style="16" customWidth="1"/>
    <col min="3" max="3" width="16.7109375" style="16" customWidth="1"/>
    <col min="4" max="4" width="11.5703125" style="16" customWidth="1"/>
    <col min="5" max="5" width="4.5703125" style="16" customWidth="1"/>
    <col min="6" max="6" width="10" style="16" customWidth="1"/>
    <col min="7" max="7" width="12.5703125" style="16" customWidth="1"/>
    <col min="8" max="10" width="8.5703125" style="16" customWidth="1"/>
    <col min="11" max="11" width="9.140625" style="16" customWidth="1"/>
    <col min="12" max="12" width="4.5703125" style="16" customWidth="1"/>
    <col min="13" max="13" width="7.5703125" style="16" customWidth="1"/>
    <col min="14" max="14" width="10.7109375" style="23" customWidth="1"/>
    <col min="15" max="18" width="8.5703125" style="16" customWidth="1"/>
    <col min="19" max="19" width="5.42578125" style="16" customWidth="1"/>
    <col min="20" max="20" width="40.5703125" style="16" customWidth="1"/>
    <col min="21" max="22" width="12.5703125" style="16" customWidth="1"/>
    <col min="23" max="25" width="8.85546875" style="16"/>
    <col min="26" max="26" width="37.140625" style="16" customWidth="1"/>
    <col min="27" max="27" width="11.5703125" style="16" customWidth="1"/>
    <col min="28" max="32" width="8.85546875" style="16"/>
    <col min="33" max="33" width="22.85546875" style="16" customWidth="1"/>
    <col min="34" max="34" width="16.42578125" style="16" customWidth="1"/>
    <col min="35" max="35" width="13.5703125" style="16" customWidth="1"/>
    <col min="36" max="16384" width="8.85546875" style="16"/>
  </cols>
  <sheetData>
    <row r="2" spans="2:29" ht="85.5" customHeight="1" x14ac:dyDescent="0.25">
      <c r="B2" s="12" t="s">
        <v>731</v>
      </c>
      <c r="C2" s="12" t="s">
        <v>611</v>
      </c>
      <c r="D2" s="12" t="s">
        <v>730</v>
      </c>
      <c r="E2" s="13"/>
      <c r="F2" s="14" t="s">
        <v>644</v>
      </c>
      <c r="G2" s="14" t="s">
        <v>660</v>
      </c>
      <c r="H2" s="14" t="s">
        <v>617</v>
      </c>
      <c r="I2" s="14" t="s">
        <v>661</v>
      </c>
      <c r="J2" s="15" t="s">
        <v>662</v>
      </c>
      <c r="K2" s="14" t="s">
        <v>663</v>
      </c>
      <c r="L2" s="14"/>
      <c r="M2" s="14" t="s">
        <v>611</v>
      </c>
      <c r="N2" s="14" t="s">
        <v>660</v>
      </c>
      <c r="O2" s="14" t="s">
        <v>617</v>
      </c>
      <c r="P2" s="14" t="s">
        <v>661</v>
      </c>
      <c r="Q2" s="15" t="s">
        <v>662</v>
      </c>
      <c r="R2" s="14" t="s">
        <v>663</v>
      </c>
      <c r="T2" s="16" t="s">
        <v>664</v>
      </c>
      <c r="U2" s="16" t="s">
        <v>763</v>
      </c>
      <c r="V2" s="17" t="s">
        <v>665</v>
      </c>
      <c r="W2" s="17" t="s">
        <v>666</v>
      </c>
    </row>
    <row r="3" spans="2:29" ht="15" customHeight="1" x14ac:dyDescent="0.25">
      <c r="B3" s="18" t="s">
        <v>667</v>
      </c>
      <c r="C3" s="50">
        <f>AVERAGE(Nurse[MDS Census])</f>
        <v>76.833899659107558</v>
      </c>
      <c r="D3" s="19">
        <v>77.233814336253971</v>
      </c>
      <c r="E3" s="19"/>
      <c r="F3" s="16">
        <v>1</v>
      </c>
      <c r="G3" s="20">
        <v>69376.123698714116</v>
      </c>
      <c r="H3" s="21">
        <v>3.585165701050407</v>
      </c>
      <c r="I3" s="20">
        <v>5</v>
      </c>
      <c r="J3" s="22">
        <v>0.67575468162975694</v>
      </c>
      <c r="K3" s="20">
        <v>5</v>
      </c>
      <c r="M3" t="s">
        <v>311</v>
      </c>
      <c r="N3" s="20">
        <v>536.8478260869565</v>
      </c>
      <c r="O3" s="21">
        <v>6.2660022271714926</v>
      </c>
      <c r="P3" s="23">
        <v>1</v>
      </c>
      <c r="Q3" s="22">
        <v>1.8396440575015187</v>
      </c>
      <c r="R3" s="23">
        <v>1</v>
      </c>
      <c r="T3" s="24" t="s">
        <v>668</v>
      </c>
      <c r="U3" s="20">
        <f>SUM(Nurse[Total Nurse Staff Hours])</f>
        <v>86338.133022045266</v>
      </c>
      <c r="V3" s="25" t="s">
        <v>669</v>
      </c>
      <c r="W3" s="21">
        <f>Category[[#This Row],[State Total]]/D9</f>
        <v>7.6425784962668913E-2</v>
      </c>
    </row>
    <row r="4" spans="2:29" ht="15" customHeight="1" x14ac:dyDescent="0.25">
      <c r="B4" s="26" t="s">
        <v>617</v>
      </c>
      <c r="C4" s="27">
        <f>SUM(Nurse[Total Nurse Staff Hours])/SUM(Nurse[MDS Census])</f>
        <v>3.6602554979328654</v>
      </c>
      <c r="D4" s="27">
        <v>3.6146323434825098</v>
      </c>
      <c r="E4" s="19"/>
      <c r="F4" s="16">
        <v>2</v>
      </c>
      <c r="G4" s="20">
        <v>128365.44534598908</v>
      </c>
      <c r="H4" s="21">
        <v>3.4549500632802785</v>
      </c>
      <c r="I4" s="20">
        <v>9</v>
      </c>
      <c r="J4" s="22">
        <v>0.64433762203163525</v>
      </c>
      <c r="K4" s="20">
        <v>6</v>
      </c>
      <c r="M4" t="s">
        <v>310</v>
      </c>
      <c r="N4" s="20">
        <v>19423.242804654012</v>
      </c>
      <c r="O4" s="21">
        <v>3.6919809269804467</v>
      </c>
      <c r="P4" s="23">
        <v>25</v>
      </c>
      <c r="Q4" s="22">
        <v>0.53868769221148449</v>
      </c>
      <c r="R4" s="23">
        <v>40</v>
      </c>
      <c r="T4" s="20" t="s">
        <v>670</v>
      </c>
      <c r="U4" s="20">
        <f>SUM(Nurse[Total Direct Care Staff Hours])</f>
        <v>79217.028165952288</v>
      </c>
      <c r="V4" s="25">
        <f>Category[[#This Row],[State Total]]/U3</f>
        <v>0.91752074538981865</v>
      </c>
      <c r="W4" s="21">
        <f>Category[[#This Row],[State Total]]/D9</f>
        <v>7.0122243185949978E-2</v>
      </c>
    </row>
    <row r="5" spans="2:29" ht="15" customHeight="1" x14ac:dyDescent="0.25">
      <c r="B5" s="28" t="s">
        <v>671</v>
      </c>
      <c r="C5" s="29">
        <f>SUM(Nurse[Total Direct Care Staff Hours])/SUM(Nurse[MDS Census])</f>
        <v>3.3583603527805446</v>
      </c>
      <c r="D5" s="29">
        <v>3.347724410414429</v>
      </c>
      <c r="E5" s="30"/>
      <c r="F5" s="16">
        <v>3</v>
      </c>
      <c r="G5" s="20">
        <v>124443.71892222908</v>
      </c>
      <c r="H5" s="21">
        <v>3.5696801497282227</v>
      </c>
      <c r="I5" s="20">
        <v>6</v>
      </c>
      <c r="J5" s="22">
        <v>0.67837118001727315</v>
      </c>
      <c r="K5" s="20">
        <v>4</v>
      </c>
      <c r="M5" t="s">
        <v>313</v>
      </c>
      <c r="N5" s="20">
        <v>14765.612676056329</v>
      </c>
      <c r="O5" s="21">
        <v>3.8700512739470958</v>
      </c>
      <c r="P5" s="23">
        <v>18</v>
      </c>
      <c r="Q5" s="22">
        <v>0.36267289415247567</v>
      </c>
      <c r="R5" s="23">
        <v>48</v>
      </c>
      <c r="T5" s="24" t="s">
        <v>672</v>
      </c>
      <c r="U5" s="20">
        <f>SUM(Nurse[Total RN Hours (w/ Admin, DON)])</f>
        <v>12422.709386099201</v>
      </c>
      <c r="V5" s="25">
        <f>Category[[#This Row],[State Total]]/U3</f>
        <v>0.14388438748064231</v>
      </c>
      <c r="W5" s="21">
        <f>Category[[#This Row],[State Total]]/D9</f>
        <v>1.0996477257080901E-2</v>
      </c>
      <c r="X5" s="31"/>
      <c r="Y5" s="31"/>
      <c r="AB5" s="31"/>
      <c r="AC5" s="31"/>
    </row>
    <row r="6" spans="2:29" ht="15" customHeight="1" x14ac:dyDescent="0.25">
      <c r="B6" s="32" t="s">
        <v>619</v>
      </c>
      <c r="C6" s="29">
        <f>SUM(Nurse[Total RN Hours (w/ Admin, DON)])/SUM(Nurse[MDS Census])</f>
        <v>0.52665362034272378</v>
      </c>
      <c r="D6" s="29">
        <v>0.60780873997534479</v>
      </c>
      <c r="E6"/>
      <c r="F6" s="16">
        <v>4</v>
      </c>
      <c r="G6" s="20">
        <v>216891.50627679119</v>
      </c>
      <c r="H6" s="21">
        <v>3.71816551616583</v>
      </c>
      <c r="I6" s="20">
        <v>4</v>
      </c>
      <c r="J6" s="22">
        <v>0.5592343612490972</v>
      </c>
      <c r="K6" s="20">
        <v>9</v>
      </c>
      <c r="M6" t="s">
        <v>312</v>
      </c>
      <c r="N6" s="20">
        <v>10619.366350275568</v>
      </c>
      <c r="O6" s="21">
        <v>3.9203935832782837</v>
      </c>
      <c r="P6" s="23">
        <v>14</v>
      </c>
      <c r="Q6" s="22">
        <v>0.6428263273804441</v>
      </c>
      <c r="R6" s="23">
        <v>30</v>
      </c>
      <c r="T6" s="33" t="s">
        <v>673</v>
      </c>
      <c r="U6" s="20">
        <f>SUM(Nurse[RN Hours (excl. Admin, DON)])</f>
        <v>7733.2904822412738</v>
      </c>
      <c r="V6" s="25">
        <f>Category[[#This Row],[State Total]]/U3</f>
        <v>8.9569813610246629E-2</v>
      </c>
      <c r="W6" s="21">
        <f>Category[[#This Row],[State Total]]/D9</f>
        <v>6.8454433141230441E-3</v>
      </c>
      <c r="X6" s="31"/>
      <c r="Y6" s="31"/>
      <c r="AB6" s="31"/>
      <c r="AC6" s="31"/>
    </row>
    <row r="7" spans="2:29" ht="15" customHeight="1" thickBot="1" x14ac:dyDescent="0.3">
      <c r="B7" s="34" t="s">
        <v>674</v>
      </c>
      <c r="C7" s="29">
        <f>SUM(Nurse[RN Hours (excl. Admin, DON)])/SUM(Nurse[MDS Census])</f>
        <v>0.32784840271572724</v>
      </c>
      <c r="D7" s="29">
        <v>0.41441568490090208</v>
      </c>
      <c r="E7"/>
      <c r="F7" s="16">
        <v>5</v>
      </c>
      <c r="G7" s="20">
        <v>218161.62905695051</v>
      </c>
      <c r="H7" s="21">
        <v>3.471756650011959</v>
      </c>
      <c r="I7" s="20">
        <v>8</v>
      </c>
      <c r="J7" s="22">
        <v>0.68815139377795254</v>
      </c>
      <c r="K7" s="20">
        <v>3</v>
      </c>
      <c r="M7" t="s">
        <v>314</v>
      </c>
      <c r="N7" s="20">
        <v>90304.505664421289</v>
      </c>
      <c r="O7" s="21">
        <v>4.0950436576657667</v>
      </c>
      <c r="P7" s="23">
        <v>8</v>
      </c>
      <c r="Q7" s="22">
        <v>0.53846761894166961</v>
      </c>
      <c r="R7" s="23">
        <v>41</v>
      </c>
      <c r="T7" s="33" t="s">
        <v>675</v>
      </c>
      <c r="U7" s="20">
        <f>SUM(Nurse[RN Admin Hours])</f>
        <v>3170.8003352725036</v>
      </c>
      <c r="V7" s="25">
        <f>Category[[#This Row],[State Total]]/U3</f>
        <v>3.672537526915115E-2</v>
      </c>
      <c r="W7" s="21">
        <f>Category[[#This Row],[State Total]]/D9</f>
        <v>2.8067656329934646E-3</v>
      </c>
      <c r="X7" s="31"/>
      <c r="Y7" s="31"/>
      <c r="Z7" s="31"/>
      <c r="AA7" s="31"/>
      <c r="AB7" s="31"/>
      <c r="AC7" s="31"/>
    </row>
    <row r="8" spans="2:29" ht="15" customHeight="1" thickTop="1" x14ac:dyDescent="0.25">
      <c r="B8" s="35" t="s">
        <v>676</v>
      </c>
      <c r="C8" s="36">
        <f>COUNTA(Nurse[Provider])</f>
        <v>307</v>
      </c>
      <c r="D8" s="36">
        <v>14627</v>
      </c>
      <c r="F8" s="16">
        <v>6</v>
      </c>
      <c r="G8" s="20">
        <v>133738.05679730567</v>
      </c>
      <c r="H8" s="21">
        <v>3.4421626203964988</v>
      </c>
      <c r="I8" s="20">
        <v>10</v>
      </c>
      <c r="J8" s="22">
        <v>0.34690920997212554</v>
      </c>
      <c r="K8" s="20">
        <v>10</v>
      </c>
      <c r="M8" t="s">
        <v>315</v>
      </c>
      <c r="N8" s="20">
        <v>13996.251684017152</v>
      </c>
      <c r="O8" s="21">
        <v>3.5742923169789274</v>
      </c>
      <c r="P8" s="23">
        <v>34</v>
      </c>
      <c r="Q8" s="22">
        <v>0.85380187117283868</v>
      </c>
      <c r="R8" s="23">
        <v>11</v>
      </c>
      <c r="T8" s="33" t="s">
        <v>677</v>
      </c>
      <c r="U8" s="20">
        <f>SUM(Nurse[RN DON Hours])</f>
        <v>1518.6185685854246</v>
      </c>
      <c r="V8" s="25">
        <f>Category[[#This Row],[State Total]]/U3</f>
        <v>1.7589198601244551E-2</v>
      </c>
      <c r="W8" s="21">
        <f>Category[[#This Row],[State Total]]/D9</f>
        <v>1.3442683099643929E-3</v>
      </c>
      <c r="X8" s="31"/>
      <c r="Y8" s="31"/>
      <c r="Z8" s="31"/>
      <c r="AA8" s="31"/>
      <c r="AB8" s="31"/>
      <c r="AC8" s="31"/>
    </row>
    <row r="9" spans="2:29" ht="15" customHeight="1" x14ac:dyDescent="0.25">
      <c r="B9" s="35" t="s">
        <v>678</v>
      </c>
      <c r="C9" s="36">
        <f>SUM(Nurse[MDS Census])</f>
        <v>23588.007195346021</v>
      </c>
      <c r="D9" s="36">
        <v>1129699.0022963868</v>
      </c>
      <c r="F9" s="16">
        <v>7</v>
      </c>
      <c r="G9" s="20">
        <v>73847.771586037998</v>
      </c>
      <c r="H9" s="21">
        <v>3.4771723639610803</v>
      </c>
      <c r="I9" s="20">
        <v>7</v>
      </c>
      <c r="J9" s="22">
        <v>0.57887406787921447</v>
      </c>
      <c r="K9" s="20">
        <v>8</v>
      </c>
      <c r="M9" t="s">
        <v>316</v>
      </c>
      <c r="N9" s="20">
        <v>18800.971524800971</v>
      </c>
      <c r="O9" s="21">
        <v>3.379841237553149</v>
      </c>
      <c r="P9" s="23">
        <v>47</v>
      </c>
      <c r="Q9" s="22">
        <v>0.62562655856161031</v>
      </c>
      <c r="R9" s="23">
        <v>35</v>
      </c>
      <c r="T9" s="24" t="s">
        <v>679</v>
      </c>
      <c r="U9" s="20">
        <f>SUM(Nurse[Total LPN Hours (w/ Admin)])</f>
        <v>26420.826289038578</v>
      </c>
      <c r="V9" s="25">
        <f>Category[[#This Row],[State Total]]/U3</f>
        <v>0.30601572404041189</v>
      </c>
      <c r="W9" s="21">
        <f>Category[[#This Row],[State Total]]/D9</f>
        <v>2.3387491920707951E-2</v>
      </c>
      <c r="X9" s="31"/>
      <c r="Y9" s="31"/>
      <c r="Z9" s="31"/>
      <c r="AA9" s="31"/>
      <c r="AB9" s="31"/>
      <c r="AC9" s="31"/>
    </row>
    <row r="10" spans="2:29" ht="15" customHeight="1" x14ac:dyDescent="0.25">
      <c r="F10" s="16">
        <v>8</v>
      </c>
      <c r="G10" s="20">
        <v>33298.427587262697</v>
      </c>
      <c r="H10" s="21">
        <v>3.7381932825195308</v>
      </c>
      <c r="I10" s="20">
        <v>3</v>
      </c>
      <c r="J10" s="22">
        <v>0.87940662888310206</v>
      </c>
      <c r="K10" s="20">
        <v>1</v>
      </c>
      <c r="M10" t="s">
        <v>318</v>
      </c>
      <c r="N10" s="20">
        <v>2001.0333741579916</v>
      </c>
      <c r="O10" s="21">
        <v>3.9151059449534258</v>
      </c>
      <c r="P10" s="23">
        <v>15</v>
      </c>
      <c r="Q10" s="22">
        <v>1.0911259376852895</v>
      </c>
      <c r="R10" s="23">
        <v>3</v>
      </c>
      <c r="T10" s="33" t="s">
        <v>680</v>
      </c>
      <c r="U10" s="20">
        <f>SUM(Nurse[LPN Hours (excl. Admin)])</f>
        <v>23989.140336803433</v>
      </c>
      <c r="V10" s="25">
        <f>Category[[#This Row],[State Total]]/U3</f>
        <v>0.27785104330062516</v>
      </c>
      <c r="W10" s="21">
        <f>Category[[#This Row],[State Total]]/D9</f>
        <v>2.1234984086946785E-2</v>
      </c>
      <c r="X10" s="31"/>
      <c r="Y10" s="31"/>
      <c r="Z10" s="31"/>
      <c r="AA10" s="31"/>
      <c r="AB10" s="31"/>
      <c r="AC10" s="31"/>
    </row>
    <row r="11" spans="2:29" ht="15" customHeight="1" x14ac:dyDescent="0.25">
      <c r="F11" s="16">
        <v>9</v>
      </c>
      <c r="G11" s="20">
        <v>109332.77602571936</v>
      </c>
      <c r="H11" s="21">
        <v>4.0754949217501784</v>
      </c>
      <c r="I11" s="20">
        <v>2</v>
      </c>
      <c r="J11" s="22">
        <v>0.58405330055976667</v>
      </c>
      <c r="K11" s="20">
        <v>7</v>
      </c>
      <c r="M11" t="s">
        <v>317</v>
      </c>
      <c r="N11" s="20">
        <v>3447.8586956521731</v>
      </c>
      <c r="O11" s="21">
        <v>3.9688255155216066</v>
      </c>
      <c r="P11" s="23">
        <v>11</v>
      </c>
      <c r="Q11" s="22">
        <v>0.94962364794784426</v>
      </c>
      <c r="R11" s="23">
        <v>8</v>
      </c>
      <c r="T11" s="33" t="s">
        <v>681</v>
      </c>
      <c r="U11" s="20">
        <f>SUM(Nurse[LPN Admin Hours])</f>
        <v>2431.685952235151</v>
      </c>
      <c r="V11" s="25">
        <f>Category[[#This Row],[State Total]]/U3</f>
        <v>2.8164680739786823E-2</v>
      </c>
      <c r="W11" s="21">
        <f>Category[[#This Row],[State Total]]/D9</f>
        <v>2.1525078337611705E-3</v>
      </c>
      <c r="X11" s="31"/>
      <c r="Y11" s="31"/>
      <c r="Z11" s="31"/>
      <c r="AA11" s="31"/>
      <c r="AB11" s="31"/>
      <c r="AC11" s="31"/>
    </row>
    <row r="12" spans="2:29" ht="15" customHeight="1" x14ac:dyDescent="0.25">
      <c r="F12" s="16">
        <v>10</v>
      </c>
      <c r="G12" s="20">
        <v>22243.546999387629</v>
      </c>
      <c r="H12" s="21">
        <v>4.3144138862761752</v>
      </c>
      <c r="I12" s="20">
        <v>1</v>
      </c>
      <c r="J12" s="22">
        <v>0.85085378711532988</v>
      </c>
      <c r="K12" s="20">
        <v>2</v>
      </c>
      <c r="M12" t="s">
        <v>319</v>
      </c>
      <c r="N12" s="20">
        <v>66629.00734843839</v>
      </c>
      <c r="O12" s="21">
        <v>4.0461510158814251</v>
      </c>
      <c r="P12" s="23">
        <v>10</v>
      </c>
      <c r="Q12" s="22">
        <v>0.65170667436305396</v>
      </c>
      <c r="R12" s="23">
        <v>29</v>
      </c>
      <c r="T12" s="24" t="s">
        <v>682</v>
      </c>
      <c r="U12" s="20">
        <f>SUM(Nurse[Total CNA, NA TR, Med Aide/Tech Hours])</f>
        <v>47494.59734690754</v>
      </c>
      <c r="V12" s="25">
        <f>Category[[#This Row],[State Total]]/U3</f>
        <v>0.55009988847894642</v>
      </c>
      <c r="W12" s="21">
        <f>Category[[#This Row],[State Total]]/D9</f>
        <v>4.2041815784880109E-2</v>
      </c>
      <c r="X12" s="31"/>
      <c r="Y12" s="31"/>
      <c r="Z12" s="31"/>
      <c r="AA12" s="31"/>
      <c r="AB12" s="31"/>
      <c r="AC12" s="31"/>
    </row>
    <row r="13" spans="2:29" ht="15" customHeight="1" x14ac:dyDescent="0.25">
      <c r="I13" s="20"/>
      <c r="J13" s="20"/>
      <c r="K13" s="20"/>
      <c r="M13" t="s">
        <v>320</v>
      </c>
      <c r="N13" s="20">
        <v>27047.194427434184</v>
      </c>
      <c r="O13" s="21">
        <v>3.3334159425604026</v>
      </c>
      <c r="P13" s="23">
        <v>48</v>
      </c>
      <c r="Q13" s="22">
        <v>0.4036688437032282</v>
      </c>
      <c r="R13" s="23">
        <v>46</v>
      </c>
      <c r="T13" s="33" t="s">
        <v>683</v>
      </c>
      <c r="U13" s="20">
        <f>SUM(Nurse[CNA Hours])</f>
        <v>44508.457190753223</v>
      </c>
      <c r="V13" s="25">
        <f>Category[[#This Row],[State Total]]/U3</f>
        <v>0.51551331529706113</v>
      </c>
      <c r="W13" s="21">
        <f>Category[[#This Row],[State Total]]/D9</f>
        <v>3.939850978028573E-2</v>
      </c>
      <c r="X13" s="31"/>
      <c r="Y13" s="31"/>
      <c r="Z13" s="31"/>
      <c r="AA13" s="31"/>
      <c r="AB13" s="31"/>
      <c r="AC13" s="31"/>
    </row>
    <row r="14" spans="2:29" ht="15" customHeight="1" x14ac:dyDescent="0.25">
      <c r="G14" s="21"/>
      <c r="I14" s="20"/>
      <c r="J14" s="20"/>
      <c r="K14" s="20"/>
      <c r="M14" t="s">
        <v>321</v>
      </c>
      <c r="N14" s="20">
        <v>3263.663043478261</v>
      </c>
      <c r="O14" s="21">
        <v>4.4084708100060954</v>
      </c>
      <c r="P14" s="23">
        <v>4</v>
      </c>
      <c r="Q14" s="22">
        <v>1.4454388074216427</v>
      </c>
      <c r="R14" s="23">
        <v>2</v>
      </c>
      <c r="T14" s="33" t="s">
        <v>684</v>
      </c>
      <c r="U14" s="20">
        <f>SUM(Nurse[NA TR Hours])</f>
        <v>2947.6228735456216</v>
      </c>
      <c r="V14" s="25">
        <f>Category[[#This Row],[State Total]]/U3</f>
        <v>3.4140451853330978E-2</v>
      </c>
      <c r="W14" s="21">
        <f>Category[[#This Row],[State Total]]/D9</f>
        <v>2.6092108318710246E-3</v>
      </c>
    </row>
    <row r="15" spans="2:29" ht="15" customHeight="1" x14ac:dyDescent="0.25">
      <c r="I15" s="20"/>
      <c r="J15" s="20"/>
      <c r="K15" s="20"/>
      <c r="M15" t="s">
        <v>325</v>
      </c>
      <c r="N15" s="20">
        <v>19016.558481322707</v>
      </c>
      <c r="O15" s="21">
        <v>3.6135143049020404</v>
      </c>
      <c r="P15" s="23">
        <v>31</v>
      </c>
      <c r="Q15" s="22">
        <v>0.70210559181671839</v>
      </c>
      <c r="R15" s="23">
        <v>21</v>
      </c>
      <c r="T15" s="37" t="s">
        <v>685</v>
      </c>
      <c r="U15" s="38">
        <f>SUM(Nurse[Med Aide/Tech Hours])</f>
        <v>38.517282608695652</v>
      </c>
      <c r="V15" s="25">
        <f>Category[[#This Row],[State Total]]/U3</f>
        <v>4.4612132855433403E-4</v>
      </c>
      <c r="W15" s="21">
        <f>Category[[#This Row],[State Total]]/D9</f>
        <v>3.4095172723353698E-5</v>
      </c>
    </row>
    <row r="16" spans="2:29" ht="15" customHeight="1" x14ac:dyDescent="0.25">
      <c r="I16" s="20"/>
      <c r="J16" s="20"/>
      <c r="K16" s="20"/>
      <c r="M16" t="s">
        <v>322</v>
      </c>
      <c r="N16" s="20">
        <v>3575.7164727495401</v>
      </c>
      <c r="O16" s="21">
        <v>4.1596000463252762</v>
      </c>
      <c r="P16" s="23">
        <v>7</v>
      </c>
      <c r="Q16" s="22">
        <v>0.89615304423849729</v>
      </c>
      <c r="R16" s="23">
        <v>9</v>
      </c>
    </row>
    <row r="17" spans="9:23" ht="15" customHeight="1" x14ac:dyDescent="0.25">
      <c r="I17" s="20"/>
      <c r="J17" s="20"/>
      <c r="K17" s="20"/>
      <c r="M17" t="s">
        <v>323</v>
      </c>
      <c r="N17" s="20">
        <v>55939.917483159865</v>
      </c>
      <c r="O17" s="21">
        <v>2.9656991045590826</v>
      </c>
      <c r="P17" s="23">
        <v>51</v>
      </c>
      <c r="Q17" s="22">
        <v>0.65815085334220447</v>
      </c>
      <c r="R17" s="23">
        <v>28</v>
      </c>
    </row>
    <row r="18" spans="9:23" ht="15" customHeight="1" x14ac:dyDescent="0.25">
      <c r="I18" s="20"/>
      <c r="J18" s="20"/>
      <c r="K18" s="20"/>
      <c r="M18" t="s">
        <v>324</v>
      </c>
      <c r="N18" s="20">
        <v>34295.675137783197</v>
      </c>
      <c r="O18" s="21">
        <v>3.4285543140358197</v>
      </c>
      <c r="P18" s="23">
        <v>43</v>
      </c>
      <c r="Q18" s="22">
        <v>0.57097472562080043</v>
      </c>
      <c r="R18" s="23">
        <v>37</v>
      </c>
      <c r="T18" s="16" t="s">
        <v>686</v>
      </c>
      <c r="U18" s="16" t="s">
        <v>763</v>
      </c>
    </row>
    <row r="19" spans="9:23" ht="15" customHeight="1" x14ac:dyDescent="0.25">
      <c r="M19" t="s">
        <v>326</v>
      </c>
      <c r="N19" s="20">
        <v>14478.901255358249</v>
      </c>
      <c r="O19" s="21">
        <v>3.8209594408139687</v>
      </c>
      <c r="P19" s="23">
        <v>20</v>
      </c>
      <c r="Q19" s="22">
        <v>0.68653707149505028</v>
      </c>
      <c r="R19" s="23">
        <v>26</v>
      </c>
      <c r="T19" s="16" t="s">
        <v>687</v>
      </c>
      <c r="U19" s="20">
        <f>SUM(Nurse[RN Hours Contract (excl. Admin, DON)])</f>
        <v>369.77649112063688</v>
      </c>
    </row>
    <row r="20" spans="9:23" ht="15" customHeight="1" x14ac:dyDescent="0.25">
      <c r="M20" t="s">
        <v>327</v>
      </c>
      <c r="N20" s="20">
        <v>20179.736834047766</v>
      </c>
      <c r="O20" s="21">
        <v>3.6234626550899827</v>
      </c>
      <c r="P20" s="23">
        <v>30</v>
      </c>
      <c r="Q20" s="22">
        <v>0.63141179459022878</v>
      </c>
      <c r="R20" s="23">
        <v>33</v>
      </c>
      <c r="T20" s="16" t="s">
        <v>688</v>
      </c>
      <c r="U20" s="20">
        <f>SUM(Nurse[RN Admin Hours Contract])</f>
        <v>31.459565217391301</v>
      </c>
      <c r="W20" s="20"/>
    </row>
    <row r="21" spans="9:23" ht="15" customHeight="1" x14ac:dyDescent="0.25">
      <c r="M21" t="s">
        <v>328</v>
      </c>
      <c r="N21" s="20">
        <v>21713.855174525426</v>
      </c>
      <c r="O21" s="21">
        <v>3.4276349481314496</v>
      </c>
      <c r="P21" s="23">
        <v>44</v>
      </c>
      <c r="Q21" s="22">
        <v>0.22995066355388311</v>
      </c>
      <c r="R21" s="23">
        <v>51</v>
      </c>
      <c r="T21" s="16" t="s">
        <v>689</v>
      </c>
      <c r="U21" s="20">
        <f>SUM(Nurse[RN DON Hours Contract])</f>
        <v>26.579891304347825</v>
      </c>
    </row>
    <row r="22" spans="9:23" ht="15" customHeight="1" x14ac:dyDescent="0.25">
      <c r="M22" t="s">
        <v>331</v>
      </c>
      <c r="N22" s="20">
        <v>31609.482088181256</v>
      </c>
      <c r="O22" s="21">
        <v>3.5766830777603746</v>
      </c>
      <c r="P22" s="23">
        <v>33</v>
      </c>
      <c r="Q22" s="22">
        <v>0.63151705366882682</v>
      </c>
      <c r="R22" s="23">
        <v>32</v>
      </c>
      <c r="T22" s="16" t="s">
        <v>690</v>
      </c>
      <c r="U22" s="20">
        <f>SUM(Nurse[LPN Hours Contract (excl. Admin)])</f>
        <v>2429.7623913043467</v>
      </c>
    </row>
    <row r="23" spans="9:23" ht="15" customHeight="1" x14ac:dyDescent="0.25">
      <c r="M23" t="s">
        <v>330</v>
      </c>
      <c r="N23" s="20">
        <v>21067.939375382732</v>
      </c>
      <c r="O23" s="21">
        <v>3.702235346411582</v>
      </c>
      <c r="P23" s="23">
        <v>24</v>
      </c>
      <c r="Q23" s="22">
        <v>0.76651287635763865</v>
      </c>
      <c r="R23" s="23">
        <v>16</v>
      </c>
      <c r="T23" s="16" t="s">
        <v>691</v>
      </c>
      <c r="U23" s="20">
        <f>SUM(Nurse[LPN Admin Hours Contract])</f>
        <v>9.774456521739129</v>
      </c>
    </row>
    <row r="24" spans="9:23" ht="15" customHeight="1" x14ac:dyDescent="0.25">
      <c r="M24" t="s">
        <v>329</v>
      </c>
      <c r="N24" s="20">
        <v>4706.4853031230869</v>
      </c>
      <c r="O24" s="21">
        <v>4.2908077351670615</v>
      </c>
      <c r="P24" s="23">
        <v>5</v>
      </c>
      <c r="Q24" s="22">
        <v>1.0535412211824036</v>
      </c>
      <c r="R24" s="23">
        <v>6</v>
      </c>
      <c r="T24" s="16" t="s">
        <v>692</v>
      </c>
      <c r="U24" s="20">
        <f>SUM(Nurse[CNA Hours Contract])</f>
        <v>4654.9495652173919</v>
      </c>
    </row>
    <row r="25" spans="9:23" ht="15" customHeight="1" x14ac:dyDescent="0.25">
      <c r="M25" t="s">
        <v>332</v>
      </c>
      <c r="N25" s="20">
        <v>29784.779087568884</v>
      </c>
      <c r="O25" s="21">
        <v>3.8152594065353851</v>
      </c>
      <c r="P25" s="23">
        <v>21</v>
      </c>
      <c r="Q25" s="22">
        <v>0.72680523692894061</v>
      </c>
      <c r="R25" s="23">
        <v>19</v>
      </c>
      <c r="T25" s="16" t="s">
        <v>693</v>
      </c>
      <c r="U25" s="20">
        <f>SUM(Nurse[NA TR Hours Contract])</f>
        <v>0</v>
      </c>
    </row>
    <row r="26" spans="9:23" ht="15" customHeight="1" x14ac:dyDescent="0.25">
      <c r="M26" t="s">
        <v>333</v>
      </c>
      <c r="N26" s="20">
        <v>18654.419320269433</v>
      </c>
      <c r="O26" s="21">
        <v>4.1827830651924156</v>
      </c>
      <c r="P26" s="23">
        <v>6</v>
      </c>
      <c r="Q26" s="22">
        <v>1.0685266044542867</v>
      </c>
      <c r="R26" s="23">
        <v>5</v>
      </c>
      <c r="T26" s="16" t="s">
        <v>694</v>
      </c>
      <c r="U26" s="20">
        <f>SUM(Nurse[Med Aide/Tech Hours Contract])</f>
        <v>8.1521739130434784E-2</v>
      </c>
    </row>
    <row r="27" spans="9:23" ht="15" customHeight="1" x14ac:dyDescent="0.25">
      <c r="M27" t="s">
        <v>335</v>
      </c>
      <c r="N27" s="20">
        <v>30915.301745254106</v>
      </c>
      <c r="O27" s="21">
        <v>3.0868578483482887</v>
      </c>
      <c r="P27" s="23">
        <v>50</v>
      </c>
      <c r="Q27" s="22">
        <v>0.40359827435993229</v>
      </c>
      <c r="R27" s="23">
        <v>47</v>
      </c>
      <c r="T27" s="16" t="s">
        <v>612</v>
      </c>
      <c r="U27" s="20">
        <f>SUM(Nurse[Total Contract Hours])</f>
        <v>7522.3838824249806</v>
      </c>
    </row>
    <row r="28" spans="9:23" ht="15" customHeight="1" x14ac:dyDescent="0.25">
      <c r="M28" t="s">
        <v>334</v>
      </c>
      <c r="N28" s="20">
        <v>13613.024341702383</v>
      </c>
      <c r="O28" s="21">
        <v>3.8706506835477068</v>
      </c>
      <c r="P28" s="23">
        <v>17</v>
      </c>
      <c r="Q28" s="22">
        <v>0.54461092917222786</v>
      </c>
      <c r="R28" s="23">
        <v>39</v>
      </c>
      <c r="T28" s="16" t="s">
        <v>695</v>
      </c>
      <c r="U28" s="20">
        <f>SUM(Nurse[Total Nurse Staff Hours])</f>
        <v>86338.133022045266</v>
      </c>
    </row>
    <row r="29" spans="9:23" ht="15" customHeight="1" x14ac:dyDescent="0.25">
      <c r="M29" t="s">
        <v>336</v>
      </c>
      <c r="N29" s="20">
        <v>3142.4673913043484</v>
      </c>
      <c r="O29" s="21">
        <v>3.5161153137073806</v>
      </c>
      <c r="P29" s="23">
        <v>39</v>
      </c>
      <c r="Q29" s="22">
        <v>0.79674798603977071</v>
      </c>
      <c r="R29" s="23">
        <v>15</v>
      </c>
      <c r="T29" s="16" t="s">
        <v>696</v>
      </c>
      <c r="U29" s="39">
        <f>U27/U28</f>
        <v>8.7127015828617024E-2</v>
      </c>
    </row>
    <row r="30" spans="9:23" ht="15" customHeight="1" x14ac:dyDescent="0.25">
      <c r="M30" t="s">
        <v>343</v>
      </c>
      <c r="N30" s="20">
        <v>31397.817207593369</v>
      </c>
      <c r="O30" s="21">
        <v>3.4417155121175713</v>
      </c>
      <c r="P30" s="23">
        <v>42</v>
      </c>
      <c r="Q30" s="22">
        <v>0.50629516352831194</v>
      </c>
      <c r="R30" s="23">
        <v>45</v>
      </c>
    </row>
    <row r="31" spans="9:23" ht="15" customHeight="1" x14ac:dyDescent="0.25">
      <c r="M31" t="s">
        <v>344</v>
      </c>
      <c r="N31" s="20">
        <v>4392.4673913043471</v>
      </c>
      <c r="O31" s="21">
        <v>4.4756414019059303</v>
      </c>
      <c r="P31" s="23">
        <v>3</v>
      </c>
      <c r="Q31" s="22">
        <v>0.83480991420589112</v>
      </c>
      <c r="R31" s="23">
        <v>13</v>
      </c>
      <c r="U31" s="20"/>
    </row>
    <row r="32" spans="9:23" ht="15" customHeight="1" x14ac:dyDescent="0.25">
      <c r="M32" t="s">
        <v>337</v>
      </c>
      <c r="N32" s="20">
        <v>9437.0101041028774</v>
      </c>
      <c r="O32" s="21">
        <v>3.9536238400260872</v>
      </c>
      <c r="P32" s="23">
        <v>12</v>
      </c>
      <c r="Q32" s="22">
        <v>0.73956294588721605</v>
      </c>
      <c r="R32" s="23">
        <v>18</v>
      </c>
    </row>
    <row r="33" spans="13:23" ht="15" customHeight="1" x14ac:dyDescent="0.25">
      <c r="M33" t="s">
        <v>339</v>
      </c>
      <c r="N33" s="20">
        <v>5478.8913043478278</v>
      </c>
      <c r="O33" s="21">
        <v>3.6689014954628241</v>
      </c>
      <c r="P33" s="23">
        <v>26</v>
      </c>
      <c r="Q33" s="22">
        <v>0.69069482083411027</v>
      </c>
      <c r="R33" s="23">
        <v>25</v>
      </c>
      <c r="T33" s="16" t="s">
        <v>664</v>
      </c>
      <c r="U33" s="17" t="s">
        <v>666</v>
      </c>
    </row>
    <row r="34" spans="13:23" ht="15" customHeight="1" x14ac:dyDescent="0.25">
      <c r="M34" t="s">
        <v>340</v>
      </c>
      <c r="N34" s="20">
        <v>37141.731475811372</v>
      </c>
      <c r="O34" s="21">
        <v>3.6107114278034693</v>
      </c>
      <c r="P34" s="23">
        <v>32</v>
      </c>
      <c r="Q34" s="22">
        <v>0.6783616567987637</v>
      </c>
      <c r="R34" s="23">
        <v>27</v>
      </c>
      <c r="T34" s="24" t="s">
        <v>697</v>
      </c>
      <c r="U34" s="21">
        <v>3.7466213862576487</v>
      </c>
    </row>
    <row r="35" spans="13:23" ht="15" customHeight="1" x14ac:dyDescent="0.25">
      <c r="M35" t="s">
        <v>341</v>
      </c>
      <c r="N35" s="20">
        <v>4791.5774647887329</v>
      </c>
      <c r="O35" s="21">
        <v>3.478749758455526</v>
      </c>
      <c r="P35" s="23">
        <v>41</v>
      </c>
      <c r="Q35" s="22">
        <v>0.63604079500848976</v>
      </c>
      <c r="R35" s="23">
        <v>31</v>
      </c>
      <c r="T35" s="20" t="s">
        <v>698</v>
      </c>
      <c r="U35" s="29">
        <f>SUM(Nurse[Total RN Hours (w/ Admin, DON)])/SUM(Nurse[MDS Census])</f>
        <v>0.52665362034272378</v>
      </c>
    </row>
    <row r="36" spans="13:23" ht="15" customHeight="1" x14ac:dyDescent="0.25">
      <c r="M36" t="s">
        <v>338</v>
      </c>
      <c r="N36" s="20">
        <v>5145.2409675443978</v>
      </c>
      <c r="O36" s="21">
        <v>3.8413014005831938</v>
      </c>
      <c r="P36" s="23">
        <v>19</v>
      </c>
      <c r="Q36" s="22">
        <v>0.71644517490315163</v>
      </c>
      <c r="R36" s="23">
        <v>20</v>
      </c>
      <c r="T36" s="20" t="s">
        <v>699</v>
      </c>
      <c r="U36" s="29">
        <f>SUM(Nurse[RN Hours (excl. Admin, DON)])/SUM(Nurse[MDS Census])</f>
        <v>0.32784840271572724</v>
      </c>
    </row>
    <row r="37" spans="13:23" ht="15" customHeight="1" x14ac:dyDescent="0.25">
      <c r="M37" t="s">
        <v>342</v>
      </c>
      <c r="N37" s="20">
        <v>91093.670391916734</v>
      </c>
      <c r="O37" s="21">
        <v>3.3920817889897901</v>
      </c>
      <c r="P37" s="23">
        <v>46</v>
      </c>
      <c r="Q37" s="22">
        <v>0.62838777517583722</v>
      </c>
      <c r="R37" s="23">
        <v>34</v>
      </c>
      <c r="T37" s="20" t="s">
        <v>700</v>
      </c>
      <c r="U37" s="29">
        <f>SUM(Nurse[Total CNA, NA TR, Med Aide/Tech Hours])/SUM(Nurse[MDS Census])</f>
        <v>2.0135061412173196</v>
      </c>
      <c r="W37" s="21"/>
    </row>
    <row r="38" spans="13:23" ht="15" customHeight="1" x14ac:dyDescent="0.25">
      <c r="M38" t="s">
        <v>345</v>
      </c>
      <c r="N38" s="20">
        <v>62098.361298224219</v>
      </c>
      <c r="O38" s="21">
        <v>3.4827578464943199</v>
      </c>
      <c r="P38" s="23">
        <v>40</v>
      </c>
      <c r="Q38" s="22">
        <v>0.57093758118305848</v>
      </c>
      <c r="R38" s="23">
        <v>38</v>
      </c>
    </row>
    <row r="39" spans="13:23" ht="15" customHeight="1" x14ac:dyDescent="0.25">
      <c r="M39" t="s">
        <v>346</v>
      </c>
      <c r="N39" s="20">
        <v>15314.761022657687</v>
      </c>
      <c r="O39" s="21">
        <v>3.7048972593561507</v>
      </c>
      <c r="P39" s="23">
        <v>23</v>
      </c>
      <c r="Q39" s="22">
        <v>0.34739869296478082</v>
      </c>
      <c r="R39" s="23">
        <v>50</v>
      </c>
    </row>
    <row r="40" spans="13:23" ht="15" customHeight="1" x14ac:dyDescent="0.25">
      <c r="M40" t="s">
        <v>347</v>
      </c>
      <c r="N40" s="20">
        <v>6050.0549601959565</v>
      </c>
      <c r="O40" s="21">
        <v>4.6872022066674388</v>
      </c>
      <c r="P40" s="23">
        <v>2</v>
      </c>
      <c r="Q40" s="22">
        <v>0.69411304457690826</v>
      </c>
      <c r="R40" s="23">
        <v>24</v>
      </c>
    </row>
    <row r="41" spans="13:23" ht="15" customHeight="1" x14ac:dyDescent="0.25">
      <c r="M41" t="s">
        <v>348</v>
      </c>
      <c r="N41" s="20">
        <v>63705.130128597702</v>
      </c>
      <c r="O41" s="21">
        <v>3.5464409930734</v>
      </c>
      <c r="P41" s="23">
        <v>36</v>
      </c>
      <c r="Q41" s="22">
        <v>0.69528611620089797</v>
      </c>
      <c r="R41" s="23">
        <v>23</v>
      </c>
    </row>
    <row r="42" spans="13:23" ht="15" customHeight="1" x14ac:dyDescent="0.25">
      <c r="M42" t="s">
        <v>349</v>
      </c>
      <c r="N42" s="20">
        <v>6548.130434782609</v>
      </c>
      <c r="O42" s="21">
        <v>3.5264193563380197</v>
      </c>
      <c r="P42" s="23">
        <v>38</v>
      </c>
      <c r="Q42" s="22">
        <v>0.74178549137822269</v>
      </c>
      <c r="R42" s="23">
        <v>17</v>
      </c>
    </row>
    <row r="43" spans="13:23" ht="15" customHeight="1" x14ac:dyDescent="0.25">
      <c r="M43" t="s">
        <v>350</v>
      </c>
      <c r="N43" s="20">
        <v>15013.476117575008</v>
      </c>
      <c r="O43" s="21">
        <v>3.6477515116904691</v>
      </c>
      <c r="P43" s="23">
        <v>28</v>
      </c>
      <c r="Q43" s="22">
        <v>0.53383004079229701</v>
      </c>
      <c r="R43" s="23">
        <v>42</v>
      </c>
    </row>
    <row r="44" spans="13:23" ht="15" customHeight="1" x14ac:dyDescent="0.25">
      <c r="M44" t="s">
        <v>351</v>
      </c>
      <c r="N44" s="20">
        <v>4556.4399877526012</v>
      </c>
      <c r="O44" s="21">
        <v>3.5445452329438498</v>
      </c>
      <c r="P44" s="23">
        <v>37</v>
      </c>
      <c r="Q44" s="22">
        <v>0.83146373211324598</v>
      </c>
      <c r="R44" s="23">
        <v>14</v>
      </c>
    </row>
    <row r="45" spans="13:23" ht="15" customHeight="1" x14ac:dyDescent="0.25">
      <c r="M45" t="s">
        <v>352</v>
      </c>
      <c r="N45" s="20">
        <v>23588.007195346021</v>
      </c>
      <c r="O45" s="21">
        <v>3.6602554979328654</v>
      </c>
      <c r="P45" s="23">
        <v>27</v>
      </c>
      <c r="Q45" s="22">
        <v>0.52665362034272378</v>
      </c>
      <c r="R45" s="23">
        <v>43</v>
      </c>
    </row>
    <row r="46" spans="13:23" ht="15" customHeight="1" x14ac:dyDescent="0.25">
      <c r="M46" t="s">
        <v>353</v>
      </c>
      <c r="N46" s="20">
        <v>77152.250459277362</v>
      </c>
      <c r="O46" s="21">
        <v>3.3099355679287084</v>
      </c>
      <c r="P46" s="23">
        <v>49</v>
      </c>
      <c r="Q46" s="22">
        <v>0.35875549800231565</v>
      </c>
      <c r="R46" s="23">
        <v>49</v>
      </c>
    </row>
    <row r="47" spans="13:23" ht="15" customHeight="1" x14ac:dyDescent="0.25">
      <c r="M47" t="s">
        <v>354</v>
      </c>
      <c r="N47" s="20">
        <v>5291.7033067973089</v>
      </c>
      <c r="O47" s="21">
        <v>3.9247848395010867</v>
      </c>
      <c r="P47" s="23">
        <v>13</v>
      </c>
      <c r="Q47" s="22">
        <v>1.0879953653661694</v>
      </c>
      <c r="R47" s="23">
        <v>4</v>
      </c>
    </row>
    <row r="48" spans="13:23" ht="15" customHeight="1" x14ac:dyDescent="0.25">
      <c r="M48" t="s">
        <v>356</v>
      </c>
      <c r="N48" s="20">
        <v>25489.041028781343</v>
      </c>
      <c r="O48" s="21">
        <v>3.4141958363336409</v>
      </c>
      <c r="P48" s="23">
        <v>45</v>
      </c>
      <c r="Q48" s="22">
        <v>0.51625486340635118</v>
      </c>
      <c r="R48" s="23">
        <v>44</v>
      </c>
    </row>
    <row r="49" spans="13:18" ht="15" customHeight="1" x14ac:dyDescent="0.25">
      <c r="M49" t="s">
        <v>355</v>
      </c>
      <c r="N49" s="20">
        <v>2232.1630434782601</v>
      </c>
      <c r="O49" s="21">
        <v>3.9136525791418939</v>
      </c>
      <c r="P49" s="23">
        <v>16</v>
      </c>
      <c r="Q49" s="22">
        <v>0.69748489231053945</v>
      </c>
      <c r="R49" s="23">
        <v>22</v>
      </c>
    </row>
    <row r="50" spans="13:18" ht="15" customHeight="1" x14ac:dyDescent="0.25">
      <c r="M50" t="s">
        <v>357</v>
      </c>
      <c r="N50" s="20">
        <v>12080.927740355173</v>
      </c>
      <c r="O50" s="21">
        <v>4.0868216477922026</v>
      </c>
      <c r="P50" s="23">
        <v>9</v>
      </c>
      <c r="Q50" s="22">
        <v>0.87200140966045714</v>
      </c>
      <c r="R50" s="23">
        <v>10</v>
      </c>
    </row>
    <row r="51" spans="13:18" ht="15" customHeight="1" x14ac:dyDescent="0.25">
      <c r="M51" t="s">
        <v>359</v>
      </c>
      <c r="N51" s="20">
        <v>17388.476729944887</v>
      </c>
      <c r="O51" s="21">
        <v>3.7945207317598215</v>
      </c>
      <c r="P51" s="23">
        <v>22</v>
      </c>
      <c r="Q51" s="22">
        <v>0.96009537140413648</v>
      </c>
      <c r="R51" s="23">
        <v>7</v>
      </c>
    </row>
    <row r="52" spans="13:18" ht="15" customHeight="1" x14ac:dyDescent="0.25">
      <c r="M52" t="s">
        <v>358</v>
      </c>
      <c r="N52" s="20">
        <v>8732.7163196570727</v>
      </c>
      <c r="O52" s="21">
        <v>3.6365012061354052</v>
      </c>
      <c r="P52" s="23">
        <v>29</v>
      </c>
      <c r="Q52" s="22">
        <v>0.61384155542091412</v>
      </c>
      <c r="R52" s="23">
        <v>36</v>
      </c>
    </row>
    <row r="53" spans="13:18" ht="15" customHeight="1" x14ac:dyDescent="0.25">
      <c r="M53" t="s">
        <v>360</v>
      </c>
      <c r="N53" s="20">
        <v>1919.0978260869563</v>
      </c>
      <c r="O53" s="21">
        <v>3.554572461018255</v>
      </c>
      <c r="P53" s="23">
        <v>35</v>
      </c>
      <c r="Q53" s="22">
        <v>0.84223893700051566</v>
      </c>
      <c r="R53" s="23">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6" customWidth="1"/>
    <col min="2" max="2" width="4.140625" style="16" customWidth="1"/>
    <col min="3" max="3" width="21.5703125" style="16" customWidth="1"/>
    <col min="4" max="4" width="66.85546875" style="16" customWidth="1"/>
    <col min="5" max="16384" width="8.85546875" style="16"/>
  </cols>
  <sheetData>
    <row r="2" spans="2:4" ht="23.25" x14ac:dyDescent="0.35">
      <c r="C2" s="40" t="s">
        <v>732</v>
      </c>
      <c r="D2" s="41"/>
    </row>
    <row r="3" spans="2:4" x14ac:dyDescent="0.25">
      <c r="C3" s="42" t="s">
        <v>683</v>
      </c>
      <c r="D3" s="43" t="s">
        <v>733</v>
      </c>
    </row>
    <row r="4" spans="2:4" x14ac:dyDescent="0.25">
      <c r="C4" s="44" t="s">
        <v>666</v>
      </c>
      <c r="D4" s="45" t="s">
        <v>734</v>
      </c>
    </row>
    <row r="5" spans="2:4" x14ac:dyDescent="0.25">
      <c r="C5" s="44" t="s">
        <v>735</v>
      </c>
      <c r="D5" s="45" t="s">
        <v>736</v>
      </c>
    </row>
    <row r="6" spans="2:4" ht="15.6" customHeight="1" x14ac:dyDescent="0.25">
      <c r="C6" s="44" t="s">
        <v>685</v>
      </c>
      <c r="D6" s="45" t="s">
        <v>737</v>
      </c>
    </row>
    <row r="7" spans="2:4" ht="15.6" customHeight="1" x14ac:dyDescent="0.25">
      <c r="C7" s="44" t="s">
        <v>684</v>
      </c>
      <c r="D7" s="45" t="s">
        <v>738</v>
      </c>
    </row>
    <row r="8" spans="2:4" x14ac:dyDescent="0.25">
      <c r="C8" s="44" t="s">
        <v>739</v>
      </c>
      <c r="D8" s="45" t="s">
        <v>740</v>
      </c>
    </row>
    <row r="9" spans="2:4" x14ac:dyDescent="0.25">
      <c r="C9" s="46" t="s">
        <v>741</v>
      </c>
      <c r="D9" s="44" t="s">
        <v>742</v>
      </c>
    </row>
    <row r="10" spans="2:4" x14ac:dyDescent="0.25">
      <c r="B10" s="47"/>
      <c r="C10" s="44" t="s">
        <v>743</v>
      </c>
      <c r="D10" s="45" t="s">
        <v>744</v>
      </c>
    </row>
    <row r="11" spans="2:4" x14ac:dyDescent="0.25">
      <c r="C11" s="44" t="s">
        <v>348</v>
      </c>
      <c r="D11" s="45" t="s">
        <v>745</v>
      </c>
    </row>
    <row r="12" spans="2:4" x14ac:dyDescent="0.25">
      <c r="C12" s="44" t="s">
        <v>746</v>
      </c>
      <c r="D12" s="45" t="s">
        <v>747</v>
      </c>
    </row>
    <row r="13" spans="2:4" x14ac:dyDescent="0.25">
      <c r="C13" s="44" t="s">
        <v>743</v>
      </c>
      <c r="D13" s="45" t="s">
        <v>744</v>
      </c>
    </row>
    <row r="14" spans="2:4" x14ac:dyDescent="0.25">
      <c r="C14" s="44" t="s">
        <v>348</v>
      </c>
      <c r="D14" s="45" t="s">
        <v>748</v>
      </c>
    </row>
    <row r="15" spans="2:4" x14ac:dyDescent="0.25">
      <c r="C15" s="48" t="s">
        <v>746</v>
      </c>
      <c r="D15" s="49" t="s">
        <v>747</v>
      </c>
    </row>
    <row r="17" spans="3:4" ht="23.25" x14ac:dyDescent="0.35">
      <c r="C17" s="40" t="s">
        <v>749</v>
      </c>
      <c r="D17" s="41"/>
    </row>
    <row r="18" spans="3:4" x14ac:dyDescent="0.25">
      <c r="C18" s="44" t="s">
        <v>666</v>
      </c>
      <c r="D18" s="45" t="s">
        <v>750</v>
      </c>
    </row>
    <row r="19" spans="3:4" x14ac:dyDescent="0.25">
      <c r="C19" s="44" t="s">
        <v>697</v>
      </c>
      <c r="D19" s="45" t="s">
        <v>751</v>
      </c>
    </row>
    <row r="20" spans="3:4" x14ac:dyDescent="0.25">
      <c r="C20" s="46" t="s">
        <v>752</v>
      </c>
      <c r="D20" s="44" t="s">
        <v>753</v>
      </c>
    </row>
    <row r="21" spans="3:4" x14ac:dyDescent="0.25">
      <c r="C21" s="44" t="s">
        <v>754</v>
      </c>
      <c r="D21" s="45" t="s">
        <v>755</v>
      </c>
    </row>
    <row r="22" spans="3:4" x14ac:dyDescent="0.25">
      <c r="C22" s="44" t="s">
        <v>756</v>
      </c>
      <c r="D22" s="45" t="s">
        <v>757</v>
      </c>
    </row>
    <row r="23" spans="3:4" x14ac:dyDescent="0.25">
      <c r="C23" s="44" t="s">
        <v>758</v>
      </c>
      <c r="D23" s="45" t="s">
        <v>759</v>
      </c>
    </row>
    <row r="24" spans="3:4" x14ac:dyDescent="0.25">
      <c r="C24" s="44" t="s">
        <v>760</v>
      </c>
      <c r="D24" s="45" t="s">
        <v>761</v>
      </c>
    </row>
    <row r="25" spans="3:4" x14ac:dyDescent="0.25">
      <c r="C25" s="44" t="s">
        <v>672</v>
      </c>
      <c r="D25" s="45" t="s">
        <v>762</v>
      </c>
    </row>
    <row r="26" spans="3:4" x14ac:dyDescent="0.25">
      <c r="C26" s="44" t="s">
        <v>756</v>
      </c>
      <c r="D26" s="45" t="s">
        <v>757</v>
      </c>
    </row>
    <row r="27" spans="3:4" x14ac:dyDescent="0.25">
      <c r="C27" s="44" t="s">
        <v>758</v>
      </c>
      <c r="D27" s="45" t="s">
        <v>759</v>
      </c>
    </row>
    <row r="28" spans="3:4" x14ac:dyDescent="0.25">
      <c r="C28" s="48" t="s">
        <v>760</v>
      </c>
      <c r="D28" s="49" t="s">
        <v>761</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2022-06-08T20:32:43Z</dcterms:modified>
</cp:coreProperties>
</file>